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ЭтаКнига"/>
  <mc:AlternateContent xmlns:mc="http://schemas.openxmlformats.org/markup-compatibility/2006">
    <mc:Choice Requires="x15">
      <x15ac:absPath xmlns:x15ac="http://schemas.microsoft.com/office/spreadsheetml/2010/11/ac" url="C:\WORK\Опции склейки СОЛИД\"/>
    </mc:Choice>
  </mc:AlternateContent>
  <xr:revisionPtr revIDLastSave="0" documentId="13_ncr:1_{95FE30AA-11F2-49D2-99FF-748194494FA0}" xr6:coauthVersionLast="47" xr6:coauthVersionMax="47" xr10:uidLastSave="{00000000-0000-0000-0000-000000000000}"/>
  <bookViews>
    <workbookView xWindow="-108" yWindow="-108" windowWidth="23256" windowHeight="12720" tabRatio="506" activeTab="2" xr2:uid="{00000000-000D-0000-FFFF-FFFF00000000}"/>
  </bookViews>
  <sheets>
    <sheet name="ЦЕНЫ" sheetId="14" r:id="rId1"/>
    <sheet name="РАСЧЕТ COSTA" sheetId="11" r:id="rId2"/>
    <sheet name="РАСЧЕТ ONDA" sheetId="12" r:id="rId3"/>
    <sheet name="Лист1" sheetId="15" state="hidden" r:id="rId4"/>
    <sheet name="ПРАЙС" sheetId="13" state="hidden" r:id="rId5"/>
    <sheet name="Лист3" sheetId="3" state="hidden" r:id="rId6"/>
  </sheets>
  <definedNames>
    <definedName name="_xlnm.Print_Area" localSheetId="2">'РАСЧЕТ ONDA'!$A$1:$O$59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" i="12" l="1"/>
  <c r="B2" i="11"/>
  <c r="L17" i="12" l="1"/>
  <c r="K17" i="12"/>
  <c r="J17" i="12"/>
  <c r="I17" i="12"/>
  <c r="F13" i="12"/>
  <c r="C16" i="12"/>
  <c r="C15" i="12"/>
  <c r="D3" i="12"/>
  <c r="B4" i="12" s="1"/>
  <c r="D2" i="12"/>
  <c r="B3" i="12" s="1"/>
  <c r="C20" i="11"/>
  <c r="C15" i="11"/>
  <c r="E33" i="11"/>
  <c r="C10" i="11"/>
  <c r="E37" i="11"/>
  <c r="E38" i="11"/>
  <c r="E39" i="11"/>
  <c r="E40" i="11"/>
  <c r="D42" i="11"/>
  <c r="D36" i="11"/>
  <c r="D35" i="11"/>
  <c r="D34" i="11"/>
  <c r="C22" i="11"/>
  <c r="C17" i="11"/>
  <c r="C12" i="11"/>
  <c r="C21" i="11"/>
  <c r="C16" i="11"/>
  <c r="C11" i="11"/>
  <c r="G42" i="11"/>
  <c r="H42" i="11"/>
  <c r="C19" i="11"/>
  <c r="C37" i="15" s="1"/>
  <c r="C14" i="11"/>
  <c r="C34" i="15" s="1"/>
  <c r="C9" i="11"/>
  <c r="C31" i="15" s="1"/>
  <c r="I20" i="11"/>
  <c r="I19" i="11"/>
  <c r="D4" i="12" l="1"/>
  <c r="E41" i="11"/>
  <c r="E35" i="11"/>
  <c r="E36" i="11"/>
  <c r="E34" i="11"/>
  <c r="J42" i="11"/>
  <c r="I42" i="11"/>
  <c r="E43" i="11" l="1"/>
  <c r="C24" i="11"/>
  <c r="D30" i="11"/>
  <c r="D29" i="11"/>
  <c r="D31" i="11"/>
  <c r="D32" i="11"/>
  <c r="D4" i="3" l="1"/>
  <c r="D3" i="3" l="1"/>
  <c r="C4" i="3" l="1"/>
  <c r="C3" i="3" l="1"/>
</calcChain>
</file>

<file path=xl/sharedStrings.xml><?xml version="1.0" encoding="utf-8"?>
<sst xmlns="http://schemas.openxmlformats.org/spreadsheetml/2006/main" count="441" uniqueCount="208">
  <si>
    <t>белый</t>
  </si>
  <si>
    <t>Вес, кг</t>
  </si>
  <si>
    <t>по RAL</t>
  </si>
  <si>
    <t>стандартное одно отверстие</t>
  </si>
  <si>
    <t>без отверстия</t>
  </si>
  <si>
    <t>указано на схеме</t>
  </si>
  <si>
    <t>Общая ширина, мм</t>
  </si>
  <si>
    <t>Общая глубина, мм</t>
  </si>
  <si>
    <t>ONDA FLOW OVAL</t>
  </si>
  <si>
    <t>ONDA FLOW ROUND</t>
  </si>
  <si>
    <t xml:space="preserve">ONDA FLOW SQUARE </t>
  </si>
  <si>
    <t>ONDA EDGE SQUARE</t>
  </si>
  <si>
    <t>ONDA EDGE ROUND</t>
  </si>
  <si>
    <t>ONDA EDGE OVAL</t>
  </si>
  <si>
    <t>Модель раковины из списка:</t>
  </si>
  <si>
    <t>Цена</t>
  </si>
  <si>
    <t>Цвет</t>
  </si>
  <si>
    <t>Количество</t>
  </si>
  <si>
    <t>Выберите раковину</t>
  </si>
  <si>
    <t>белая</t>
  </si>
  <si>
    <t>Раковина 1</t>
  </si>
  <si>
    <t>Marea 04</t>
  </si>
  <si>
    <t>Цвет раковины 1</t>
  </si>
  <si>
    <t>Вклейка раковины 1</t>
  </si>
  <si>
    <t>Раковина 2</t>
  </si>
  <si>
    <t>нет</t>
  </si>
  <si>
    <t>Цвет раковины 2</t>
  </si>
  <si>
    <t>Вклейка раковины 2</t>
  </si>
  <si>
    <t>Донный клапан 1</t>
  </si>
  <si>
    <t>Донный клапан 2</t>
  </si>
  <si>
    <t>Раковина 3</t>
  </si>
  <si>
    <t>Цвет раковины 3</t>
  </si>
  <si>
    <t>Вклейка раковины 3</t>
  </si>
  <si>
    <t>Донный клапан 3</t>
  </si>
  <si>
    <t>Отверстие под смеситель (выбрать)</t>
  </si>
  <si>
    <t>RAL</t>
  </si>
  <si>
    <t>РАСЧЕТ СТОИМОСТИ РАКОВИНЫ ONDA EDGE / FLOW</t>
  </si>
  <si>
    <t>РАСЧЕТ СТОИМОСТИ СТОЛЕШНИЦЫ COSTA</t>
  </si>
  <si>
    <t>Выберите расположение центра раковины 1:</t>
  </si>
  <si>
    <t>Выберите расположение центра раковины 2:</t>
  </si>
  <si>
    <t>В соответствии с этими размерами мы вырежем отверстие под сифон или под встраиваемую раковину Salini:</t>
  </si>
  <si>
    <t>Стоимость столещницы с интегрированной раковиной</t>
  </si>
  <si>
    <t>Фронтальный фартук</t>
  </si>
  <si>
    <t>Вес столешницы без раковины, кг</t>
  </si>
  <si>
    <t>Столешница из материала S-Stone COSTA, цвет белый*</t>
  </si>
  <si>
    <t>Фронтальный / боковой фартук из материала S-Stone 
для COSTA  и ONDA, цвет белый*</t>
  </si>
  <si>
    <t>Фронтальный / боковой фартук из материала S-Stone 
для COSTA и ONDA, цвет белый*</t>
  </si>
  <si>
    <t>D (глубина столешницы), мм</t>
  </si>
  <si>
    <t>H (высота фартука), мм</t>
  </si>
  <si>
    <t>Раковина из материала S-Stone ONDA, цвет белый*</t>
  </si>
  <si>
    <t>до 399</t>
  </si>
  <si>
    <t>400-449</t>
  </si>
  <si>
    <t>450-499</t>
  </si>
  <si>
    <t>500-549</t>
  </si>
  <si>
    <t>550-599</t>
  </si>
  <si>
    <t>600-649</t>
  </si>
  <si>
    <t>650-700</t>
  </si>
  <si>
    <t>до 99</t>
  </si>
  <si>
    <t>100-199</t>
  </si>
  <si>
    <t>200-299</t>
  </si>
  <si>
    <t>300-400</t>
  </si>
  <si>
    <t>D (глубина раковины), мм</t>
  </si>
  <si>
    <t>L (длина столешницы), мм</t>
  </si>
  <si>
    <t>до 499</t>
  </si>
  <si>
    <t>L (длина фартука), мм</t>
  </si>
  <si>
    <t>400 - 499</t>
  </si>
  <si>
    <t>500-599</t>
  </si>
  <si>
    <t>500 - 599</t>
  </si>
  <si>
    <t>L (длина раковины), мм</t>
  </si>
  <si>
    <t>600-699</t>
  </si>
  <si>
    <t>600 - 699</t>
  </si>
  <si>
    <t>700-799</t>
  </si>
  <si>
    <t>700 - 799</t>
  </si>
  <si>
    <t>800-899</t>
  </si>
  <si>
    <t>800 - 899</t>
  </si>
  <si>
    <t>900-999</t>
  </si>
  <si>
    <t>900 - 999</t>
  </si>
  <si>
    <t>1000-1099</t>
  </si>
  <si>
    <t>1000 - 1099</t>
  </si>
  <si>
    <t>1100-1199</t>
  </si>
  <si>
    <t>1100 - 1199</t>
  </si>
  <si>
    <t>1200-1299</t>
  </si>
  <si>
    <t>1200 - 1299</t>
  </si>
  <si>
    <t>1300-1399</t>
  </si>
  <si>
    <t>1300 - 1399</t>
  </si>
  <si>
    <t>1400-1499</t>
  </si>
  <si>
    <t>1400 - 1499</t>
  </si>
  <si>
    <t>1500-1599</t>
  </si>
  <si>
    <t>1500 - 1599</t>
  </si>
  <si>
    <t>1600-1699</t>
  </si>
  <si>
    <t>1600 - 1699</t>
  </si>
  <si>
    <t>1700-1799</t>
  </si>
  <si>
    <t>1700 - 1799</t>
  </si>
  <si>
    <t>1800-1899</t>
  </si>
  <si>
    <t>1800 - 1899</t>
  </si>
  <si>
    <t>1900-1999</t>
  </si>
  <si>
    <t>1900 - 1999</t>
  </si>
  <si>
    <t>2000-2099</t>
  </si>
  <si>
    <t>2000 - 2099</t>
  </si>
  <si>
    <t>2100-2199</t>
  </si>
  <si>
    <t>2100 - 2199</t>
  </si>
  <si>
    <t>2200-2299</t>
  </si>
  <si>
    <t>2200 - 2299</t>
  </si>
  <si>
    <t>2300-2399</t>
  </si>
  <si>
    <t>2300 - 2399</t>
  </si>
  <si>
    <t>2400-2499</t>
  </si>
  <si>
    <t>2400 - 2499</t>
  </si>
  <si>
    <t>2500-2599</t>
  </si>
  <si>
    <t>2500 - 2599</t>
  </si>
  <si>
    <t>2600-2699</t>
  </si>
  <si>
    <t>2600 - 2699</t>
  </si>
  <si>
    <t>2700-2799</t>
  </si>
  <si>
    <t>2700 - 2799</t>
  </si>
  <si>
    <t>2800-2899</t>
  </si>
  <si>
    <t>2800 - 2899</t>
  </si>
  <si>
    <t>2900-3000</t>
  </si>
  <si>
    <t>2900 - 3000</t>
  </si>
  <si>
    <t>* Наценка на полную покраску столешницы и/или фартуков из материала S-Stone в цвет по палитре Salini RAL Classic</t>
  </si>
  <si>
    <t>+50% к стоимости прайса</t>
  </si>
  <si>
    <t>СТОЛЕШНИЦА COSTA (РРЦ, в руб. с НДС)</t>
  </si>
  <si>
    <t>РАКОВИНЫ ONDA (РРЦ, в руб. с НДС)</t>
  </si>
  <si>
    <t>Цвет столешницы, RAL:</t>
  </si>
  <si>
    <t>Ширина столешницы слева, +мм</t>
  </si>
  <si>
    <t>Глубина столешницы перед чашей, +мм</t>
  </si>
  <si>
    <t>Ширина столешницы справа, +мм</t>
  </si>
  <si>
    <t>Глубина столешницы за чашей +мм</t>
  </si>
  <si>
    <t>Отверстие под смеситель</t>
  </si>
  <si>
    <t xml:space="preserve">СТОЛЕШНИЦА COSTA </t>
  </si>
  <si>
    <t>РАКОВИНЫ ONDA</t>
  </si>
  <si>
    <t>ФАРТУК</t>
  </si>
  <si>
    <t>+50%</t>
  </si>
  <si>
    <t>* Наценка к РРЦ на полную покраску столешницы и/или фартука из материала S-Stone в цвет по палитре Salini RAL Classic</t>
  </si>
  <si>
    <t>РРЦ (в руб. с НДС)</t>
  </si>
  <si>
    <t>Greca</t>
  </si>
  <si>
    <t>Marea 01</t>
  </si>
  <si>
    <t>Marea 02</t>
  </si>
  <si>
    <t>Marea 03</t>
  </si>
  <si>
    <t>Marea 05</t>
  </si>
  <si>
    <t>Marea 06</t>
  </si>
  <si>
    <t>Marea 07</t>
  </si>
  <si>
    <t>Marea 08</t>
  </si>
  <si>
    <t>Marea 09</t>
  </si>
  <si>
    <t>Marea 10</t>
  </si>
  <si>
    <t>Marea 11</t>
  </si>
  <si>
    <t>Marea 12</t>
  </si>
  <si>
    <t>Marea 13</t>
  </si>
  <si>
    <t>Marea 14</t>
  </si>
  <si>
    <t>белый кронштейн</t>
  </si>
  <si>
    <t>цветной кронштейн</t>
  </si>
  <si>
    <t xml:space="preserve">Фронтальный фартук </t>
  </si>
  <si>
    <t>Задний фартук</t>
  </si>
  <si>
    <t>Левый фартук</t>
  </si>
  <si>
    <t>Правый фартук</t>
  </si>
  <si>
    <t>Впишите высоту фартука (H), мм</t>
  </si>
  <si>
    <t>Впишите длину фартука (L), мм</t>
  </si>
  <si>
    <t>Впишите цвет фартука по RAL, по умолчанию белый</t>
  </si>
  <si>
    <t>Вес фартука, кг (считается автоматически)</t>
  </si>
  <si>
    <t>Впишите стоимость из таблицы цен, при покраске по RAL +50%</t>
  </si>
  <si>
    <t>подклейка с нависанием</t>
  </si>
  <si>
    <t>интеграция в один уровень</t>
  </si>
  <si>
    <t>белый с лого</t>
  </si>
  <si>
    <t>цветной с лого</t>
  </si>
  <si>
    <t>RAL, указать:</t>
  </si>
  <si>
    <t>по умолчанию встраиваемые раковины подклеиваются снизу с нависанием столешницы (кроме Marea 1,2,3,13, Greca):</t>
  </si>
  <si>
    <t>для  встраиваемых раковин доступна опция интеграции в столешницу без нависания, в один уровень, 9000р. (кроме Marea 1,2,3, Greca):</t>
  </si>
  <si>
    <t>считается автоматически</t>
  </si>
  <si>
    <t>нужно вписать вручную</t>
  </si>
  <si>
    <t>выбрать из списка</t>
  </si>
  <si>
    <t>обозначения ячеек:</t>
  </si>
  <si>
    <t>При покупке кронштейна в комплект входят: анкеры 2 шт. и герметик. Кронштейны доступны в палитре Salini RAL Classic. Продаются по 1 шт.</t>
  </si>
  <si>
    <r>
      <rPr>
        <b/>
        <sz val="11"/>
        <color indexed="2"/>
        <rFont val="Calibri"/>
        <family val="2"/>
        <charset val="204"/>
        <scheme val="minor"/>
      </rPr>
      <t xml:space="preserve">     A</t>
    </r>
    <r>
      <rPr>
        <sz val="11"/>
        <color theme="1"/>
        <rFont val="Calibri"/>
        <family val="2"/>
        <charset val="204"/>
        <scheme val="minor"/>
      </rPr>
      <t>, от левого края, мм</t>
    </r>
  </si>
  <si>
    <r>
      <rPr>
        <b/>
        <sz val="11"/>
        <color indexed="2"/>
        <rFont val="Calibri"/>
        <family val="2"/>
        <charset val="204"/>
        <scheme val="minor"/>
      </rPr>
      <t xml:space="preserve">     B</t>
    </r>
    <r>
      <rPr>
        <sz val="11"/>
        <color theme="1"/>
        <rFont val="Calibri"/>
        <family val="2"/>
        <charset val="204"/>
        <scheme val="minor"/>
      </rPr>
      <t>, от переднего края, мм</t>
    </r>
  </si>
  <si>
    <r>
      <rPr>
        <b/>
        <sz val="11"/>
        <color rgb="FF0070C0"/>
        <rFont val="Calibri"/>
        <family val="2"/>
        <charset val="204"/>
        <scheme val="minor"/>
      </rPr>
      <t xml:space="preserve">    С</t>
    </r>
    <r>
      <rPr>
        <sz val="11"/>
        <color theme="1"/>
        <rFont val="Calibri"/>
        <family val="2"/>
        <charset val="204"/>
        <scheme val="minor"/>
      </rPr>
      <t>, от левого края, мм</t>
    </r>
  </si>
  <si>
    <r>
      <rPr>
        <b/>
        <sz val="11"/>
        <color rgb="FF0070C0"/>
        <rFont val="Calibri"/>
        <family val="2"/>
        <charset val="204"/>
        <scheme val="minor"/>
      </rPr>
      <t xml:space="preserve">    D</t>
    </r>
    <r>
      <rPr>
        <sz val="11"/>
        <color theme="1"/>
        <rFont val="Calibri"/>
        <family val="2"/>
        <charset val="204"/>
        <scheme val="minor"/>
      </rPr>
      <t>, от переднего края, мм</t>
    </r>
  </si>
  <si>
    <t>Если необходимо обрезать столешницу в любой нестандартной конфигурации или сделать отверстия под смеситель - просто приложите чертеж, мы сделаем обрезы и отверстия бесплатно.</t>
  </si>
  <si>
    <t xml:space="preserve">
     Минимальное расстояние от края чаши до фартука - 35 мм</t>
  </si>
  <si>
    <t>выберите необходимые кронштейны:</t>
  </si>
  <si>
    <t>Для установки фартука минимальное расстояние от чаши до края столешницы 35мм</t>
  </si>
  <si>
    <t>Минимальная полка для установки смесителя 80 мм</t>
  </si>
  <si>
    <t>РАСПОЛОЖЕНИЕ РАКОВИН И ДОПОЛНИТЕЛЬНЫЕ ОПЦИИ</t>
  </si>
  <si>
    <t>ИЗГОТОВЛЕНИЕ ФАРТУКОВ ДЛЯ СТОЛЕШНИЦЫ</t>
  </si>
  <si>
    <t>ИТОГОВАЯ ИНФОРМАЦИЯ ПО ЗАКАЗУ</t>
  </si>
  <si>
    <t>Кронштейны</t>
  </si>
  <si>
    <t>цена</t>
  </si>
  <si>
    <t>информация</t>
  </si>
  <si>
    <t>RAL раковины 1:</t>
  </si>
  <si>
    <t>RAL раковины 3:</t>
  </si>
  <si>
    <t>RAL раковины 2:</t>
  </si>
  <si>
    <t>Столешница - стоимость</t>
  </si>
  <si>
    <t>итого стоимость с учетом всех опций и раковин:</t>
  </si>
  <si>
    <t>Если устанавливаем 2 раковины - укажите координаты второй раковины, для добавления третей раковины обратитесь к менеджеру:</t>
  </si>
  <si>
    <t>Название партнера</t>
  </si>
  <si>
    <t>ONDA PLUS</t>
  </si>
  <si>
    <t>Ширина чаши, мм</t>
  </si>
  <si>
    <t>Глубина чаши, мм</t>
  </si>
  <si>
    <t>Впишите стоимость из вкладки ЦЕНЫ</t>
  </si>
  <si>
    <t>Общая стоимость</t>
  </si>
  <si>
    <t>по умолчанию мы расположим их симместрично относительно первой, или приложите схему</t>
  </si>
  <si>
    <t>Для установки фартука минимальное расстояние
 от чаши до края столешницы 35мм</t>
  </si>
  <si>
    <t>При выборе цвета по RAL сразу впишите цену с учетом наценки 50%</t>
  </si>
  <si>
    <t>Формы чаш ONDA EDGE, FLOW</t>
  </si>
  <si>
    <t>ограничения размеров ONDA EDGE, FLOW</t>
  </si>
  <si>
    <t>ограничения размеров ONDA PLUS</t>
  </si>
  <si>
    <r>
      <t xml:space="preserve">размер чаши ONDA FLOW/EDGE 520x360 мм, ONDA PLUS 500x340 мм, 
минимальная обрезка столешницы от краев чаши +20 мм, </t>
    </r>
    <r>
      <rPr>
        <sz val="10"/>
        <color rgb="FFFF0000"/>
        <rFont val="Calibri"/>
        <family val="2"/>
        <charset val="204"/>
        <scheme val="minor"/>
      </rPr>
      <t>ниже ограничения размеров в зависимости от выбора чаши</t>
    </r>
  </si>
  <si>
    <t>Можно сделать индивидуальный обрез столешницы, в том числе, не прямыми линиями, для этого приложите схему. 
Фартук можно изготовить только на прямом срезе.</t>
  </si>
  <si>
    <t>ONDA EDGE, FLOW</t>
  </si>
  <si>
    <t>Фронтальный / задний / боковой  фартук из материала
S-Stone для COSTA и ONDA, цвет белый*</t>
  </si>
  <si>
    <r>
      <t xml:space="preserve">выберите </t>
    </r>
    <r>
      <rPr>
        <b/>
        <sz val="11"/>
        <color rgb="FFFF0000"/>
        <rFont val="Calibri"/>
        <family val="2"/>
        <charset val="204"/>
        <scheme val="minor"/>
      </rPr>
      <t xml:space="preserve">до двух </t>
    </r>
    <r>
      <rPr>
        <b/>
        <sz val="11"/>
        <color theme="1"/>
        <rFont val="Calibri"/>
        <family val="2"/>
        <charset val="204"/>
        <scheme val="minor"/>
      </rPr>
      <t>ДОПОЛНИТЕЛЬНЫХ</t>
    </r>
    <r>
      <rPr>
        <sz val="11"/>
        <color theme="1"/>
        <rFont val="Calibri"/>
        <family val="2"/>
        <charset val="204"/>
        <scheme val="minor"/>
      </rPr>
      <t xml:space="preserve"> чаш: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</si>
</sst>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* #,##0.00\ &quot;₽&quot;_-;\-* #,##0.00\ &quot;₽&quot;_-;_-* &quot;-&quot;??\ &quot;₽&quot;_-;_-@_-"/>
    <numFmt numFmtId="43" formatCode="_-* #,##0.00_-;\-* #,##0.00_-;_-* &quot;-&quot;??_-;_-@_-"/>
    <numFmt numFmtId="164" formatCode="#,##0_ ;\-#,##0\ "/>
    <numFmt numFmtId="165" formatCode="_-* #,##0\ [$₽-419]_-;\-* #,##0\ [$₽-419]_-;_-* &quot;-&quot;??\ [$₽-419]_-;_-@_-"/>
    <numFmt numFmtId="166" formatCode="0_ ;\-0\ "/>
    <numFmt numFmtId="167" formatCode="_-* #,##0_-;\-* #,##0_-;_-* &quot;-&quot;??_-;_-@_-"/>
    <numFmt numFmtId="168" formatCode="_-* #,##0\ &quot;₽&quot;_-;\-* #,##0\ &quot;₽&quot;_-;_-* &quot;-&quot;??\ &quot;₽&quot;_-;_-@_-"/>
  </numFmts>
  <fonts count="59" x14ac:knownFonts="1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indexed="2"/>
      <name val="Calibri"/>
      <family val="2"/>
      <charset val="204"/>
      <scheme val="minor"/>
    </font>
    <font>
      <b/>
      <sz val="11"/>
      <color rgb="FF0070C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i/>
      <sz val="11"/>
      <color theme="0" tint="-0.499984740745262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6"/>
      <color theme="1"/>
      <name val="DIN Pro Cond Bold"/>
      <family val="2"/>
      <charset val="204"/>
    </font>
    <font>
      <b/>
      <sz val="10"/>
      <color rgb="FFFF0000"/>
      <name val="DIN Pro Cond Light"/>
      <family val="2"/>
      <charset val="204"/>
    </font>
    <font>
      <sz val="10"/>
      <color theme="1"/>
      <name val="DIN Pro Cond Light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rgb="FFFF0000"/>
      <name val="DIN Pro Cond Light"/>
      <family val="2"/>
      <charset val="204"/>
    </font>
    <font>
      <sz val="12"/>
      <color theme="1"/>
      <name val="DIN Pro Cond Light"/>
      <family val="2"/>
      <charset val="204"/>
    </font>
    <font>
      <b/>
      <sz val="12"/>
      <color theme="1"/>
      <name val="DIN Pro Cond Bold"/>
      <family val="2"/>
      <charset val="204"/>
    </font>
    <font>
      <sz val="10"/>
      <color theme="1"/>
      <name val="DIN Pro Cond Bold"/>
      <family val="2"/>
      <charset val="204"/>
    </font>
    <font>
      <b/>
      <sz val="10"/>
      <color rgb="FFFF0000"/>
      <name val="DIN Pro Cond Bold"/>
      <family val="2"/>
      <charset val="204"/>
    </font>
    <font>
      <b/>
      <sz val="10"/>
      <color theme="1"/>
      <name val="DIN Pro Cond Bold"/>
      <family val="2"/>
      <charset val="204"/>
    </font>
    <font>
      <b/>
      <sz val="12"/>
      <name val="DIN Pro Cond Bold"/>
      <family val="2"/>
      <charset val="204"/>
    </font>
    <font>
      <sz val="10"/>
      <color rgb="FFFF0000"/>
      <name val="DIN Pro Cond Bold"/>
      <family val="2"/>
      <charset val="204"/>
    </font>
    <font>
      <sz val="10"/>
      <color theme="1"/>
      <name val="DIN Pro Cond Medium"/>
      <family val="2"/>
      <charset val="204"/>
    </font>
    <font>
      <sz val="36"/>
      <color theme="1"/>
      <name val="DIN Pro Cond Bold"/>
      <family val="2"/>
      <charset val="204"/>
    </font>
    <font>
      <sz val="10"/>
      <color theme="1"/>
      <name val="DIN Pro Regular"/>
      <family val="2"/>
      <charset val="204"/>
    </font>
    <font>
      <sz val="10"/>
      <color theme="0"/>
      <name val="DIN Pro Cond Bold"/>
      <family val="2"/>
      <charset val="204"/>
    </font>
    <font>
      <b/>
      <sz val="16"/>
      <color theme="0"/>
      <name val="DIN Pro Cond Bold"/>
      <family val="2"/>
      <charset val="204"/>
    </font>
    <font>
      <sz val="26"/>
      <color theme="0"/>
      <name val="DIN Pro Cond Bold"/>
      <family val="2"/>
      <charset val="204"/>
    </font>
    <font>
      <sz val="20"/>
      <color theme="1"/>
      <name val="DIN Pro Cond Bold"/>
      <family val="2"/>
      <charset val="204"/>
    </font>
    <font>
      <sz val="11"/>
      <color theme="1"/>
      <name val="Calibri"/>
      <family val="2"/>
      <charset val="204"/>
    </font>
    <font>
      <b/>
      <sz val="10"/>
      <color theme="0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b/>
      <sz val="11"/>
      <color rgb="FF01343B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color theme="0" tint="-0.499984740745262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1343B"/>
        <bgColor indexed="64"/>
      </patternFill>
    </fill>
    <fill>
      <patternFill patternType="solid">
        <fgColor rgb="FFB46D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theme="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theme="0" tint="-0.14999847407452621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theme="0"/>
      </patternFill>
    </fill>
    <fill>
      <patternFill patternType="solid">
        <fgColor theme="0"/>
        <bgColor theme="0" tint="-0.14999847407452621"/>
      </patternFill>
    </fill>
  </fills>
  <borders count="4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</borders>
  <cellStyleXfs count="3">
    <xf numFmtId="0" fontId="0" fillId="0" borderId="0"/>
    <xf numFmtId="43" fontId="27" fillId="0" borderId="0" applyFont="0" applyFill="0" applyBorder="0" applyAlignment="0" applyProtection="0"/>
    <xf numFmtId="44" fontId="58" fillId="0" borderId="0" applyFont="0" applyFill="0" applyBorder="0" applyAlignment="0" applyProtection="0"/>
  </cellStyleXfs>
  <cellXfs count="338">
    <xf numFmtId="0" fontId="0" fillId="0" borderId="0" xfId="0"/>
    <xf numFmtId="0" fontId="0" fillId="0" borderId="0" xfId="0" applyAlignment="1" applyProtection="1">
      <alignment vertical="center"/>
      <protection hidden="1"/>
    </xf>
    <xf numFmtId="0" fontId="0" fillId="2" borderId="0" xfId="0" applyFill="1" applyAlignment="1" applyProtection="1">
      <alignment vertical="center"/>
      <protection hidden="1"/>
    </xf>
    <xf numFmtId="0" fontId="0" fillId="0" borderId="0" xfId="0" applyAlignment="1" applyProtection="1">
      <alignment vertical="center" wrapText="1"/>
      <protection hidden="1"/>
    </xf>
    <xf numFmtId="0" fontId="11" fillId="3" borderId="1" xfId="0" applyFont="1" applyFill="1" applyBorder="1" applyAlignment="1" applyProtection="1">
      <alignment horizontal="center" vertical="center" wrapText="1"/>
      <protection hidden="1"/>
    </xf>
    <xf numFmtId="0" fontId="10" fillId="0" borderId="0" xfId="0" applyFont="1"/>
    <xf numFmtId="0" fontId="0" fillId="4" borderId="0" xfId="0" applyFill="1" applyAlignment="1" applyProtection="1">
      <alignment vertical="center"/>
      <protection hidden="1"/>
    </xf>
    <xf numFmtId="0" fontId="15" fillId="0" borderId="0" xfId="0" applyFont="1" applyAlignment="1">
      <alignment vertical="center"/>
    </xf>
    <xf numFmtId="0" fontId="0" fillId="2" borderId="1" xfId="0" applyFill="1" applyBorder="1" applyAlignment="1" applyProtection="1">
      <alignment horizontal="center" vertical="center"/>
      <protection locked="0" hidden="1"/>
    </xf>
    <xf numFmtId="0" fontId="24" fillId="4" borderId="0" xfId="0" applyFont="1" applyFill="1" applyAlignment="1" applyProtection="1">
      <alignment horizontal="center" vertical="center"/>
      <protection hidden="1"/>
    </xf>
    <xf numFmtId="0" fontId="24" fillId="4" borderId="0" xfId="0" applyFont="1" applyFill="1" applyAlignment="1" applyProtection="1">
      <alignment vertical="center"/>
      <protection hidden="1"/>
    </xf>
    <xf numFmtId="0" fontId="11" fillId="4" borderId="0" xfId="0" applyFont="1" applyFill="1" applyAlignment="1" applyProtection="1">
      <alignment vertical="center" wrapText="1"/>
      <protection hidden="1"/>
    </xf>
    <xf numFmtId="0" fontId="11" fillId="2" borderId="0" xfId="0" applyFont="1" applyFill="1" applyAlignment="1" applyProtection="1">
      <alignment vertical="center" wrapText="1"/>
      <protection hidden="1"/>
    </xf>
    <xf numFmtId="0" fontId="20" fillId="0" borderId="0" xfId="0" applyFont="1" applyAlignment="1">
      <alignment vertical="center"/>
    </xf>
    <xf numFmtId="3" fontId="20" fillId="0" borderId="0" xfId="0" applyNumberFormat="1" applyFont="1" applyAlignment="1">
      <alignment horizontal="right" vertical="center"/>
    </xf>
    <xf numFmtId="0" fontId="18" fillId="0" borderId="0" xfId="0" applyFont="1" applyAlignment="1">
      <alignment horizontal="right" vertical="center"/>
    </xf>
    <xf numFmtId="3" fontId="20" fillId="0" borderId="0" xfId="0" applyNumberFormat="1" applyFont="1" applyAlignment="1">
      <alignment vertical="center"/>
    </xf>
    <xf numFmtId="167" fontId="20" fillId="0" borderId="0" xfId="1" applyNumberFormat="1" applyFont="1" applyFill="1" applyBorder="1" applyAlignment="1">
      <alignment vertical="center"/>
    </xf>
    <xf numFmtId="167" fontId="20" fillId="0" borderId="0" xfId="1" applyNumberFormat="1" applyFont="1" applyBorder="1" applyAlignment="1">
      <alignment vertical="center"/>
    </xf>
    <xf numFmtId="0" fontId="28" fillId="0" borderId="0" xfId="0" applyFont="1" applyAlignment="1">
      <alignment vertical="center"/>
    </xf>
    <xf numFmtId="4" fontId="26" fillId="0" borderId="1" xfId="0" applyNumberFormat="1" applyFont="1" applyBorder="1" applyAlignment="1" applyProtection="1">
      <alignment horizontal="center" vertical="center" wrapText="1"/>
      <protection locked="0" hidden="1"/>
    </xf>
    <xf numFmtId="0" fontId="0" fillId="0" borderId="6" xfId="0" applyBorder="1" applyAlignment="1" applyProtection="1">
      <alignment vertical="center"/>
      <protection hidden="1"/>
    </xf>
    <xf numFmtId="0" fontId="0" fillId="0" borderId="20" xfId="0" applyBorder="1" applyAlignment="1" applyProtection="1">
      <alignment vertical="center"/>
      <protection hidden="1"/>
    </xf>
    <xf numFmtId="0" fontId="0" fillId="0" borderId="7" xfId="0" applyBorder="1" applyAlignment="1" applyProtection="1">
      <alignment vertical="center"/>
      <protection hidden="1"/>
    </xf>
    <xf numFmtId="0" fontId="24" fillId="4" borderId="5" xfId="0" applyFont="1" applyFill="1" applyBorder="1" applyAlignment="1" applyProtection="1">
      <alignment vertical="center"/>
      <protection hidden="1"/>
    </xf>
    <xf numFmtId="0" fontId="24" fillId="4" borderId="6" xfId="0" applyFont="1" applyFill="1" applyBorder="1" applyAlignment="1" applyProtection="1">
      <alignment vertical="center"/>
      <protection hidden="1"/>
    </xf>
    <xf numFmtId="0" fontId="0" fillId="4" borderId="6" xfId="0" applyFill="1" applyBorder="1" applyAlignment="1" applyProtection="1">
      <alignment vertical="center"/>
      <protection hidden="1"/>
    </xf>
    <xf numFmtId="0" fontId="0" fillId="4" borderId="5" xfId="0" applyFill="1" applyBorder="1" applyAlignment="1" applyProtection="1">
      <alignment vertical="center"/>
      <protection hidden="1"/>
    </xf>
    <xf numFmtId="0" fontId="0" fillId="4" borderId="20" xfId="0" applyFill="1" applyBorder="1" applyAlignment="1" applyProtection="1">
      <alignment vertical="center"/>
      <protection hidden="1"/>
    </xf>
    <xf numFmtId="0" fontId="0" fillId="4" borderId="7" xfId="0" applyFill="1" applyBorder="1" applyAlignment="1" applyProtection="1">
      <alignment vertical="center"/>
      <protection hidden="1"/>
    </xf>
    <xf numFmtId="0" fontId="0" fillId="4" borderId="8" xfId="0" applyFill="1" applyBorder="1" applyAlignment="1" applyProtection="1">
      <alignment vertical="center"/>
      <protection hidden="1"/>
    </xf>
    <xf numFmtId="0" fontId="6" fillId="4" borderId="0" xfId="0" applyFont="1" applyFill="1" applyAlignment="1" applyProtection="1">
      <alignment vertical="center" wrapText="1"/>
      <protection hidden="1"/>
    </xf>
    <xf numFmtId="0" fontId="0" fillId="2" borderId="5" xfId="0" applyFill="1" applyBorder="1" applyAlignment="1" applyProtection="1">
      <alignment vertical="center"/>
      <protection hidden="1"/>
    </xf>
    <xf numFmtId="0" fontId="0" fillId="2" borderId="7" xfId="0" applyFill="1" applyBorder="1" applyAlignment="1" applyProtection="1">
      <alignment vertical="center"/>
      <protection hidden="1"/>
    </xf>
    <xf numFmtId="0" fontId="11" fillId="3" borderId="24" xfId="0" applyFont="1" applyFill="1" applyBorder="1" applyAlignment="1" applyProtection="1">
      <alignment horizontal="center" vertical="center" wrapText="1"/>
      <protection hidden="1"/>
    </xf>
    <xf numFmtId="0" fontId="0" fillId="2" borderId="6" xfId="0" applyFill="1" applyBorder="1" applyAlignment="1" applyProtection="1">
      <alignment vertical="center"/>
      <protection hidden="1"/>
    </xf>
    <xf numFmtId="0" fontId="14" fillId="3" borderId="24" xfId="0" applyFont="1" applyFill="1" applyBorder="1" applyAlignment="1" applyProtection="1">
      <alignment horizontal="center" vertical="center" wrapText="1"/>
      <protection hidden="1"/>
    </xf>
    <xf numFmtId="0" fontId="18" fillId="5" borderId="24" xfId="0" applyFont="1" applyFill="1" applyBorder="1" applyAlignment="1" applyProtection="1">
      <alignment horizontal="center" vertical="center" wrapText="1"/>
      <protection hidden="1"/>
    </xf>
    <xf numFmtId="0" fontId="11" fillId="2" borderId="24" xfId="0" applyFont="1" applyFill="1" applyBorder="1" applyAlignment="1" applyProtection="1">
      <alignment horizontal="center" vertical="center"/>
      <protection locked="0" hidden="1"/>
    </xf>
    <xf numFmtId="0" fontId="0" fillId="2" borderId="8" xfId="0" applyFill="1" applyBorder="1" applyAlignment="1" applyProtection="1">
      <alignment vertical="center"/>
      <protection hidden="1"/>
    </xf>
    <xf numFmtId="0" fontId="26" fillId="3" borderId="1" xfId="0" applyFont="1" applyFill="1" applyBorder="1" applyAlignment="1" applyProtection="1">
      <alignment horizontal="center" vertical="center" wrapText="1"/>
      <protection hidden="1"/>
    </xf>
    <xf numFmtId="0" fontId="34" fillId="0" borderId="0" xfId="0" applyFont="1" applyAlignment="1">
      <alignment vertical="center"/>
    </xf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vertical="center"/>
    </xf>
    <xf numFmtId="0" fontId="36" fillId="0" borderId="0" xfId="0" applyFont="1" applyAlignment="1">
      <alignment horizontal="center" vertical="center"/>
    </xf>
    <xf numFmtId="0" fontId="37" fillId="0" borderId="0" xfId="0" applyFont="1" applyAlignment="1">
      <alignment vertical="center"/>
    </xf>
    <xf numFmtId="0" fontId="36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40" fillId="0" borderId="0" xfId="0" applyFont="1" applyAlignment="1">
      <alignment horizontal="center" vertical="center"/>
    </xf>
    <xf numFmtId="49" fontId="41" fillId="0" borderId="0" xfId="0" applyNumberFormat="1" applyFont="1" applyAlignment="1">
      <alignment horizontal="right" vertical="center"/>
    </xf>
    <xf numFmtId="49" fontId="39" fillId="0" borderId="0" xfId="0" applyNumberFormat="1" applyFont="1" applyAlignment="1">
      <alignment horizontal="right" vertical="center"/>
    </xf>
    <xf numFmtId="3" fontId="39" fillId="0" borderId="0" xfId="0" applyNumberFormat="1" applyFont="1" applyAlignment="1">
      <alignment horizontal="right" vertical="center"/>
    </xf>
    <xf numFmtId="3" fontId="34" fillId="0" borderId="0" xfId="0" applyNumberFormat="1" applyFont="1" applyAlignment="1">
      <alignment horizontal="right" vertical="center"/>
    </xf>
    <xf numFmtId="0" fontId="41" fillId="0" borderId="0" xfId="0" applyFont="1" applyAlignment="1">
      <alignment horizontal="right" vertical="center"/>
    </xf>
    <xf numFmtId="3" fontId="41" fillId="0" borderId="0" xfId="0" applyNumberFormat="1" applyFont="1" applyAlignment="1">
      <alignment horizontal="right"/>
    </xf>
    <xf numFmtId="0" fontId="41" fillId="0" borderId="0" xfId="0" applyFont="1" applyAlignment="1">
      <alignment horizontal="center" vertical="center"/>
    </xf>
    <xf numFmtId="0" fontId="41" fillId="0" borderId="0" xfId="0" applyFont="1" applyAlignment="1">
      <alignment horizontal="right"/>
    </xf>
    <xf numFmtId="0" fontId="41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39" fillId="0" borderId="0" xfId="0" applyFont="1"/>
    <xf numFmtId="3" fontId="44" fillId="0" borderId="1" xfId="0" applyNumberFormat="1" applyFont="1" applyBorder="1" applyAlignment="1">
      <alignment vertical="center"/>
    </xf>
    <xf numFmtId="3" fontId="44" fillId="0" borderId="0" xfId="0" applyNumberFormat="1" applyFont="1" applyAlignment="1">
      <alignment vertical="center"/>
    </xf>
    <xf numFmtId="3" fontId="46" fillId="0" borderId="1" xfId="0" applyNumberFormat="1" applyFont="1" applyBorder="1" applyAlignment="1">
      <alignment vertical="center"/>
    </xf>
    <xf numFmtId="0" fontId="47" fillId="8" borderId="0" xfId="0" applyFont="1" applyFill="1" applyAlignment="1">
      <alignment vertical="center"/>
    </xf>
    <xf numFmtId="49" fontId="47" fillId="8" borderId="0" xfId="0" applyNumberFormat="1" applyFont="1" applyFill="1" applyAlignment="1">
      <alignment horizontal="right" vertical="center"/>
    </xf>
    <xf numFmtId="0" fontId="45" fillId="0" borderId="0" xfId="0" applyFont="1" applyAlignment="1">
      <alignment vertical="center"/>
    </xf>
    <xf numFmtId="0" fontId="48" fillId="8" borderId="0" xfId="0" applyFont="1" applyFill="1" applyAlignment="1">
      <alignment horizontal="center" vertical="center" wrapText="1"/>
    </xf>
    <xf numFmtId="0" fontId="48" fillId="8" borderId="0" xfId="0" applyFont="1" applyFill="1" applyAlignment="1">
      <alignment vertical="center" wrapText="1"/>
    </xf>
    <xf numFmtId="0" fontId="51" fillId="0" borderId="0" xfId="0" applyFont="1"/>
    <xf numFmtId="0" fontId="4" fillId="0" borderId="0" xfId="0" applyFont="1"/>
    <xf numFmtId="0" fontId="52" fillId="8" borderId="0" xfId="0" applyFont="1" applyFill="1" applyAlignment="1">
      <alignment horizontal="center" vertical="center"/>
    </xf>
    <xf numFmtId="0" fontId="52" fillId="8" borderId="0" xfId="0" applyFont="1" applyFill="1" applyAlignment="1">
      <alignment horizontal="right"/>
    </xf>
    <xf numFmtId="0" fontId="52" fillId="8" borderId="0" xfId="0" applyFont="1" applyFill="1" applyAlignment="1">
      <alignment horizontal="right" vertical="center"/>
    </xf>
    <xf numFmtId="3" fontId="52" fillId="8" borderId="0" xfId="0" applyNumberFormat="1" applyFont="1" applyFill="1" applyAlignment="1">
      <alignment horizontal="right"/>
    </xf>
    <xf numFmtId="0" fontId="54" fillId="8" borderId="0" xfId="0" applyFont="1" applyFill="1" applyAlignment="1">
      <alignment vertical="center"/>
    </xf>
    <xf numFmtId="0" fontId="54" fillId="8" borderId="0" xfId="0" applyFont="1" applyFill="1" applyAlignment="1">
      <alignment horizontal="center" vertical="center"/>
    </xf>
    <xf numFmtId="49" fontId="52" fillId="8" borderId="0" xfId="0" applyNumberFormat="1" applyFont="1" applyFill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0" fillId="2" borderId="6" xfId="0" applyFill="1" applyBorder="1" applyAlignment="1" applyProtection="1">
      <alignment vertical="center" wrapText="1"/>
      <protection hidden="1"/>
    </xf>
    <xf numFmtId="0" fontId="4" fillId="4" borderId="29" xfId="0" applyFont="1" applyFill="1" applyBorder="1" applyAlignment="1" applyProtection="1">
      <alignment vertical="center"/>
      <protection hidden="1"/>
    </xf>
    <xf numFmtId="0" fontId="4" fillId="6" borderId="30" xfId="0" applyFont="1" applyFill="1" applyBorder="1" applyAlignment="1" applyProtection="1">
      <alignment vertical="center"/>
      <protection hidden="1"/>
    </xf>
    <xf numFmtId="4" fontId="24" fillId="6" borderId="9" xfId="0" applyNumberFormat="1" applyFont="1" applyFill="1" applyBorder="1" applyAlignment="1" applyProtection="1">
      <alignment horizontal="center" vertical="center"/>
      <protection hidden="1"/>
    </xf>
    <xf numFmtId="0" fontId="11" fillId="2" borderId="6" xfId="0" applyFont="1" applyFill="1" applyBorder="1" applyAlignment="1" applyProtection="1">
      <alignment vertical="center" wrapText="1"/>
      <protection hidden="1"/>
    </xf>
    <xf numFmtId="0" fontId="19" fillId="4" borderId="6" xfId="0" applyFont="1" applyFill="1" applyBorder="1" applyAlignment="1" applyProtection="1">
      <alignment vertical="center"/>
      <protection hidden="1"/>
    </xf>
    <xf numFmtId="0" fontId="19" fillId="4" borderId="0" xfId="0" applyFont="1" applyFill="1" applyAlignment="1" applyProtection="1">
      <alignment vertical="center" wrapText="1"/>
      <protection hidden="1"/>
    </xf>
    <xf numFmtId="0" fontId="19" fillId="4" borderId="0" xfId="0" applyFont="1" applyFill="1" applyAlignment="1" applyProtection="1">
      <alignment vertical="center"/>
      <protection hidden="1"/>
    </xf>
    <xf numFmtId="0" fontId="16" fillId="4" borderId="0" xfId="0" applyFont="1" applyFill="1" applyAlignment="1" applyProtection="1">
      <alignment vertical="center" wrapText="1"/>
      <protection hidden="1"/>
    </xf>
    <xf numFmtId="0" fontId="17" fillId="11" borderId="15" xfId="0" applyFont="1" applyFill="1" applyBorder="1" applyAlignment="1" applyProtection="1">
      <alignment horizontal="center" vertical="center"/>
      <protection hidden="1"/>
    </xf>
    <xf numFmtId="0" fontId="0" fillId="12" borderId="1" xfId="0" applyFill="1" applyBorder="1" applyAlignment="1" applyProtection="1">
      <alignment horizontal="center" vertical="center"/>
      <protection hidden="1"/>
    </xf>
    <xf numFmtId="165" fontId="0" fillId="12" borderId="33" xfId="0" applyNumberFormat="1" applyFill="1" applyBorder="1" applyAlignment="1" applyProtection="1">
      <alignment horizontal="center" vertical="center"/>
      <protection hidden="1"/>
    </xf>
    <xf numFmtId="0" fontId="6" fillId="12" borderId="1" xfId="0" applyFont="1" applyFill="1" applyBorder="1" applyAlignment="1" applyProtection="1">
      <alignment horizontal="center" vertical="center" wrapText="1"/>
      <protection hidden="1"/>
    </xf>
    <xf numFmtId="2" fontId="0" fillId="12" borderId="1" xfId="0" applyNumberFormat="1" applyFill="1" applyBorder="1" applyAlignment="1" applyProtection="1">
      <alignment horizontal="center" vertical="center"/>
      <protection hidden="1"/>
    </xf>
    <xf numFmtId="164" fontId="0" fillId="12" borderId="1" xfId="0" applyNumberFormat="1" applyFill="1" applyBorder="1" applyAlignment="1" applyProtection="1">
      <alignment horizontal="center" vertical="center"/>
      <protection hidden="1"/>
    </xf>
    <xf numFmtId="165" fontId="6" fillId="12" borderId="33" xfId="0" applyNumberFormat="1" applyFont="1" applyFill="1" applyBorder="1" applyAlignment="1" applyProtection="1">
      <alignment horizontal="center" vertical="center"/>
      <protection hidden="1"/>
    </xf>
    <xf numFmtId="0" fontId="4" fillId="10" borderId="31" xfId="0" applyFont="1" applyFill="1" applyBorder="1" applyAlignment="1" applyProtection="1">
      <alignment horizontal="center"/>
      <protection hidden="1"/>
    </xf>
    <xf numFmtId="0" fontId="4" fillId="10" borderId="32" xfId="0" applyFont="1" applyFill="1" applyBorder="1" applyAlignment="1" applyProtection="1">
      <alignment horizontal="center"/>
      <protection hidden="1"/>
    </xf>
    <xf numFmtId="0" fontId="4" fillId="10" borderId="26" xfId="0" applyFont="1" applyFill="1" applyBorder="1" applyAlignment="1" applyProtection="1">
      <alignment vertical="center"/>
      <protection hidden="1"/>
    </xf>
    <xf numFmtId="0" fontId="4" fillId="10" borderId="3" xfId="0" applyFont="1" applyFill="1" applyBorder="1" applyAlignment="1" applyProtection="1">
      <alignment vertical="center"/>
      <protection hidden="1"/>
    </xf>
    <xf numFmtId="0" fontId="4" fillId="10" borderId="26" xfId="0" applyFont="1" applyFill="1" applyBorder="1" applyAlignment="1" applyProtection="1">
      <alignment vertical="center" wrapText="1"/>
      <protection hidden="1"/>
    </xf>
    <xf numFmtId="0" fontId="4" fillId="10" borderId="3" xfId="0" applyFont="1" applyFill="1" applyBorder="1" applyAlignment="1" applyProtection="1">
      <alignment vertical="center" wrapText="1"/>
      <protection hidden="1"/>
    </xf>
    <xf numFmtId="164" fontId="16" fillId="5" borderId="1" xfId="0" applyNumberFormat="1" applyFont="1" applyFill="1" applyBorder="1" applyAlignment="1" applyProtection="1">
      <alignment horizontal="center" vertical="center"/>
      <protection hidden="1"/>
    </xf>
    <xf numFmtId="0" fontId="0" fillId="4" borderId="0" xfId="0" applyFill="1" applyAlignment="1" applyProtection="1">
      <alignment horizontal="center" vertical="center"/>
      <protection hidden="1"/>
    </xf>
    <xf numFmtId="0" fontId="0" fillId="10" borderId="34" xfId="0" applyFill="1" applyBorder="1" applyAlignment="1" applyProtection="1">
      <alignment horizontal="center" vertical="center"/>
      <protection hidden="1"/>
    </xf>
    <xf numFmtId="0" fontId="0" fillId="10" borderId="35" xfId="0" applyFill="1" applyBorder="1" applyAlignment="1" applyProtection="1">
      <alignment horizontal="center" vertical="center"/>
      <protection hidden="1"/>
    </xf>
    <xf numFmtId="0" fontId="6" fillId="10" borderId="26" xfId="0" applyFont="1" applyFill="1" applyBorder="1" applyAlignment="1" applyProtection="1">
      <alignment vertical="center" wrapText="1"/>
      <protection hidden="1"/>
    </xf>
    <xf numFmtId="0" fontId="6" fillId="10" borderId="3" xfId="0" applyFont="1" applyFill="1" applyBorder="1" applyAlignment="1" applyProtection="1">
      <alignment vertical="center" wrapText="1"/>
      <protection hidden="1"/>
    </xf>
    <xf numFmtId="0" fontId="5" fillId="10" borderId="26" xfId="0" applyFont="1" applyFill="1" applyBorder="1" applyAlignment="1" applyProtection="1">
      <alignment vertical="center"/>
      <protection hidden="1"/>
    </xf>
    <xf numFmtId="0" fontId="5" fillId="10" borderId="3" xfId="0" applyFont="1" applyFill="1" applyBorder="1" applyAlignment="1" applyProtection="1">
      <alignment vertical="center"/>
      <protection hidden="1"/>
    </xf>
    <xf numFmtId="0" fontId="4" fillId="10" borderId="26" xfId="0" applyFont="1" applyFill="1" applyBorder="1" applyAlignment="1" applyProtection="1">
      <alignment horizontal="left" vertical="center"/>
      <protection hidden="1"/>
    </xf>
    <xf numFmtId="0" fontId="4" fillId="10" borderId="3" xfId="0" applyFont="1" applyFill="1" applyBorder="1" applyAlignment="1" applyProtection="1">
      <alignment horizontal="left" vertical="center"/>
      <protection hidden="1"/>
    </xf>
    <xf numFmtId="2" fontId="11" fillId="3" borderId="1" xfId="0" applyNumberFormat="1" applyFont="1" applyFill="1" applyBorder="1" applyAlignment="1" applyProtection="1">
      <alignment horizontal="center" vertical="center"/>
      <protection hidden="1"/>
    </xf>
    <xf numFmtId="0" fontId="4" fillId="3" borderId="26" xfId="0" applyFont="1" applyFill="1" applyBorder="1" applyAlignment="1" applyProtection="1">
      <alignment horizontal="left" vertical="center"/>
      <protection hidden="1"/>
    </xf>
    <xf numFmtId="0" fontId="7" fillId="3" borderId="3" xfId="0" applyFont="1" applyFill="1" applyBorder="1" applyAlignment="1" applyProtection="1">
      <alignment horizontal="left" vertical="center"/>
      <protection hidden="1"/>
    </xf>
    <xf numFmtId="0" fontId="20" fillId="3" borderId="24" xfId="0" applyFont="1" applyFill="1" applyBorder="1" applyAlignment="1" applyProtection="1">
      <alignment vertical="center"/>
      <protection hidden="1"/>
    </xf>
    <xf numFmtId="165" fontId="0" fillId="3" borderId="1" xfId="0" applyNumberFormat="1" applyFill="1" applyBorder="1" applyAlignment="1" applyProtection="1">
      <alignment vertical="center"/>
      <protection hidden="1"/>
    </xf>
    <xf numFmtId="0" fontId="8" fillId="3" borderId="24" xfId="0" applyFont="1" applyFill="1" applyBorder="1" applyAlignment="1" applyProtection="1">
      <alignment horizontal="center" vertical="center"/>
      <protection hidden="1"/>
    </xf>
    <xf numFmtId="0" fontId="8" fillId="3" borderId="1" xfId="0" applyFont="1" applyFill="1" applyBorder="1" applyAlignment="1" applyProtection="1">
      <alignment horizontal="center" vertical="center"/>
      <protection hidden="1"/>
    </xf>
    <xf numFmtId="0" fontId="0" fillId="3" borderId="13" xfId="0" applyFill="1" applyBorder="1" applyAlignment="1" applyProtection="1">
      <alignment horizontal="center" vertical="center"/>
      <protection hidden="1"/>
    </xf>
    <xf numFmtId="0" fontId="9" fillId="3" borderId="24" xfId="0" applyFont="1" applyFill="1" applyBorder="1" applyAlignment="1" applyProtection="1">
      <alignment horizontal="center" vertical="center"/>
      <protection hidden="1"/>
    </xf>
    <xf numFmtId="166" fontId="16" fillId="6" borderId="1" xfId="0" applyNumberFormat="1" applyFont="1" applyFill="1" applyBorder="1" applyAlignment="1" applyProtection="1">
      <alignment horizontal="center" vertical="center"/>
      <protection hidden="1"/>
    </xf>
    <xf numFmtId="0" fontId="31" fillId="0" borderId="12" xfId="0" applyFont="1" applyBorder="1" applyAlignment="1" applyProtection="1">
      <alignment vertical="top" wrapText="1"/>
      <protection hidden="1"/>
    </xf>
    <xf numFmtId="0" fontId="20" fillId="0" borderId="1" xfId="0" applyFont="1" applyBorder="1" applyAlignment="1" applyProtection="1">
      <alignment vertical="center"/>
      <protection locked="0" hidden="1"/>
    </xf>
    <xf numFmtId="0" fontId="31" fillId="0" borderId="1" xfId="0" applyFont="1" applyBorder="1" applyAlignment="1" applyProtection="1">
      <alignment vertical="center"/>
      <protection locked="0" hidden="1"/>
    </xf>
    <xf numFmtId="0" fontId="11" fillId="13" borderId="1" xfId="0" applyFont="1" applyFill="1" applyBorder="1" applyAlignment="1" applyProtection="1">
      <alignment horizontal="center" vertical="center"/>
      <protection locked="0"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3" fontId="29" fillId="15" borderId="1" xfId="0" applyNumberFormat="1" applyFont="1" applyFill="1" applyBorder="1" applyAlignment="1" applyProtection="1">
      <alignment horizontal="center" vertical="center"/>
      <protection locked="0" hidden="1"/>
    </xf>
    <xf numFmtId="0" fontId="4" fillId="14" borderId="28" xfId="0" applyFont="1" applyFill="1" applyBorder="1" applyAlignment="1" applyProtection="1">
      <alignment vertical="center"/>
      <protection hidden="1"/>
    </xf>
    <xf numFmtId="0" fontId="0" fillId="14" borderId="2" xfId="0" applyFill="1" applyBorder="1" applyAlignment="1" applyProtection="1">
      <alignment horizontal="center"/>
      <protection locked="0" hidden="1"/>
    </xf>
    <xf numFmtId="0" fontId="20" fillId="15" borderId="1" xfId="0" applyFont="1" applyFill="1" applyBorder="1" applyAlignment="1" applyProtection="1">
      <alignment vertical="center"/>
      <protection locked="0" hidden="1"/>
    </xf>
    <xf numFmtId="0" fontId="20" fillId="15" borderId="13" xfId="0" applyFont="1" applyFill="1" applyBorder="1" applyAlignment="1" applyProtection="1">
      <alignment vertical="center"/>
      <protection locked="0" hidden="1"/>
    </xf>
    <xf numFmtId="0" fontId="24" fillId="14" borderId="9" xfId="0" applyFont="1" applyFill="1" applyBorder="1" applyAlignment="1" applyProtection="1">
      <alignment horizontal="center" vertical="center"/>
      <protection locked="0" hidden="1"/>
    </xf>
    <xf numFmtId="3" fontId="29" fillId="15" borderId="9" xfId="0" applyNumberFormat="1" applyFont="1" applyFill="1" applyBorder="1" applyAlignment="1" applyProtection="1">
      <alignment horizontal="center" vertical="center"/>
      <protection locked="0" hidden="1"/>
    </xf>
    <xf numFmtId="3" fontId="29" fillId="15" borderId="11" xfId="0" applyNumberFormat="1" applyFont="1" applyFill="1" applyBorder="1" applyAlignment="1" applyProtection="1">
      <alignment horizontal="center" vertical="center"/>
      <protection locked="0" hidden="1"/>
    </xf>
    <xf numFmtId="0" fontId="3" fillId="0" borderId="0" xfId="0" applyFont="1"/>
    <xf numFmtId="0" fontId="21" fillId="4" borderId="0" xfId="0" applyFont="1" applyFill="1" applyAlignment="1" applyProtection="1">
      <alignment vertical="center"/>
      <protection hidden="1"/>
    </xf>
    <xf numFmtId="0" fontId="0" fillId="2" borderId="6" xfId="0" applyFill="1" applyBorder="1" applyAlignment="1" applyProtection="1">
      <alignment horizontal="center" vertical="center"/>
      <protection hidden="1"/>
    </xf>
    <xf numFmtId="0" fontId="0" fillId="2" borderId="5" xfId="0" applyFill="1" applyBorder="1" applyAlignment="1" applyProtection="1">
      <alignment horizontal="center" vertical="center"/>
      <protection hidden="1"/>
    </xf>
    <xf numFmtId="0" fontId="0" fillId="4" borderId="6" xfId="0" applyFill="1" applyBorder="1" applyAlignment="1" applyProtection="1">
      <alignment horizontal="center" vertical="center"/>
      <protection hidden="1"/>
    </xf>
    <xf numFmtId="0" fontId="0" fillId="3" borderId="1" xfId="0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/>
      <protection locked="0" hidden="1"/>
    </xf>
    <xf numFmtId="0" fontId="0" fillId="3" borderId="33" xfId="0" applyFill="1" applyBorder="1" applyAlignment="1" applyProtection="1">
      <alignment horizontal="center" vertical="center"/>
      <protection hidden="1"/>
    </xf>
    <xf numFmtId="166" fontId="16" fillId="6" borderId="33" xfId="0" applyNumberFormat="1" applyFont="1" applyFill="1" applyBorder="1" applyAlignment="1" applyProtection="1">
      <alignment horizontal="center" vertical="center"/>
      <protection hidden="1"/>
    </xf>
    <xf numFmtId="0" fontId="8" fillId="3" borderId="39" xfId="0" applyFont="1" applyFill="1" applyBorder="1" applyAlignment="1" applyProtection="1">
      <alignment horizontal="center" vertical="center"/>
      <protection hidden="1"/>
    </xf>
    <xf numFmtId="0" fontId="0" fillId="14" borderId="40" xfId="0" applyFill="1" applyBorder="1" applyAlignment="1" applyProtection="1">
      <alignment horizontal="center"/>
      <protection locked="0" hidden="1"/>
    </xf>
    <xf numFmtId="166" fontId="16" fillId="6" borderId="41" xfId="0" applyNumberFormat="1" applyFont="1" applyFill="1" applyBorder="1" applyAlignment="1" applyProtection="1">
      <alignment horizontal="center" vertical="center"/>
      <protection hidden="1"/>
    </xf>
    <xf numFmtId="0" fontId="11" fillId="6" borderId="1" xfId="0" applyFont="1" applyFill="1" applyBorder="1" applyAlignment="1" applyProtection="1">
      <alignment horizontal="center"/>
      <protection hidden="1"/>
    </xf>
    <xf numFmtId="0" fontId="0" fillId="4" borderId="12" xfId="0" applyFill="1" applyBorder="1" applyAlignment="1" applyProtection="1">
      <alignment vertical="center"/>
      <protection hidden="1"/>
    </xf>
    <xf numFmtId="0" fontId="4" fillId="4" borderId="5" xfId="0" applyFont="1" applyFill="1" applyBorder="1" applyAlignment="1" applyProtection="1">
      <alignment vertical="center"/>
      <protection hidden="1"/>
    </xf>
    <xf numFmtId="0" fontId="4" fillId="4" borderId="6" xfId="0" applyFont="1" applyFill="1" applyBorder="1" applyAlignment="1" applyProtection="1">
      <alignment vertical="center"/>
      <protection hidden="1"/>
    </xf>
    <xf numFmtId="0" fontId="23" fillId="2" borderId="7" xfId="0" applyFont="1" applyFill="1" applyBorder="1" applyAlignment="1" applyProtection="1">
      <alignment horizontal="center" vertical="top"/>
      <protection hidden="1"/>
    </xf>
    <xf numFmtId="0" fontId="11" fillId="0" borderId="0" xfId="0" applyFont="1" applyAlignment="1" applyProtection="1">
      <alignment vertical="center"/>
      <protection hidden="1"/>
    </xf>
    <xf numFmtId="0" fontId="16" fillId="4" borderId="24" xfId="0" applyFont="1" applyFill="1" applyBorder="1" applyAlignment="1" applyProtection="1">
      <alignment vertical="center" wrapText="1"/>
      <protection hidden="1"/>
    </xf>
    <xf numFmtId="0" fontId="21" fillId="2" borderId="0" xfId="0" applyFont="1" applyFill="1" applyAlignment="1" applyProtection="1">
      <alignment vertical="center"/>
      <protection hidden="1"/>
    </xf>
    <xf numFmtId="0" fontId="20" fillId="5" borderId="24" xfId="0" applyFont="1" applyFill="1" applyBorder="1" applyAlignment="1" applyProtection="1">
      <alignment vertical="center"/>
      <protection hidden="1"/>
    </xf>
    <xf numFmtId="0" fontId="0" fillId="2" borderId="0" xfId="0" applyFill="1" applyAlignment="1" applyProtection="1">
      <alignment vertical="center" wrapText="1"/>
      <protection hidden="1"/>
    </xf>
    <xf numFmtId="0" fontId="20" fillId="5" borderId="42" xfId="0" applyFont="1" applyFill="1" applyBorder="1" applyAlignment="1" applyProtection="1">
      <alignment vertical="center"/>
      <protection hidden="1"/>
    </xf>
    <xf numFmtId="0" fontId="4" fillId="6" borderId="1" xfId="0" applyFont="1" applyFill="1" applyBorder="1" applyAlignment="1" applyProtection="1">
      <alignment vertical="center"/>
      <protection hidden="1"/>
    </xf>
    <xf numFmtId="0" fontId="4" fillId="14" borderId="1" xfId="0" applyFont="1" applyFill="1" applyBorder="1" applyAlignment="1" applyProtection="1">
      <alignment vertical="center"/>
      <protection hidden="1"/>
    </xf>
    <xf numFmtId="0" fontId="4" fillId="4" borderId="1" xfId="0" applyFont="1" applyFill="1" applyBorder="1" applyAlignment="1" applyProtection="1">
      <alignment vertical="center"/>
      <protection hidden="1"/>
    </xf>
    <xf numFmtId="0" fontId="11" fillId="16" borderId="6" xfId="0" applyFont="1" applyFill="1" applyBorder="1" applyAlignment="1" applyProtection="1">
      <alignment horizontal="center" vertical="center" wrapText="1"/>
      <protection hidden="1"/>
    </xf>
    <xf numFmtId="0" fontId="3" fillId="4" borderId="6" xfId="0" applyFont="1" applyFill="1" applyBorder="1" applyAlignment="1" applyProtection="1">
      <alignment horizontal="center" vertical="center"/>
      <protection hidden="1"/>
    </xf>
    <xf numFmtId="0" fontId="0" fillId="16" borderId="6" xfId="0" applyFill="1" applyBorder="1" applyAlignment="1" applyProtection="1">
      <alignment horizontal="center" vertical="center"/>
      <protection hidden="1"/>
    </xf>
    <xf numFmtId="166" fontId="16" fillId="4" borderId="6" xfId="0" applyNumberFormat="1" applyFont="1" applyFill="1" applyBorder="1" applyAlignment="1" applyProtection="1">
      <alignment horizontal="center" vertical="center"/>
      <protection hidden="1"/>
    </xf>
    <xf numFmtId="0" fontId="20" fillId="4" borderId="6" xfId="0" applyFont="1" applyFill="1" applyBorder="1" applyAlignment="1" applyProtection="1">
      <alignment horizontal="center" vertical="center" wrapText="1"/>
      <protection hidden="1"/>
    </xf>
    <xf numFmtId="0" fontId="24" fillId="14" borderId="1" xfId="0" applyFont="1" applyFill="1" applyBorder="1" applyAlignment="1" applyProtection="1">
      <alignment horizontal="center" vertical="center"/>
      <protection locked="0" hidden="1"/>
    </xf>
    <xf numFmtId="4" fontId="24" fillId="6" borderId="1" xfId="0" applyNumberFormat="1" applyFont="1" applyFill="1" applyBorder="1" applyAlignment="1" applyProtection="1">
      <alignment horizontal="center" vertical="center"/>
      <protection hidden="1"/>
    </xf>
    <xf numFmtId="0" fontId="22" fillId="4" borderId="1" xfId="0" applyFont="1" applyFill="1" applyBorder="1" applyAlignment="1" applyProtection="1">
      <alignment horizontal="center" vertical="center" wrapText="1"/>
      <protection hidden="1"/>
    </xf>
    <xf numFmtId="0" fontId="22" fillId="2" borderId="1" xfId="0" applyFont="1" applyFill="1" applyBorder="1" applyAlignment="1" applyProtection="1">
      <alignment horizontal="center" vertical="center" wrapText="1"/>
      <protection hidden="1"/>
    </xf>
    <xf numFmtId="0" fontId="11" fillId="16" borderId="5" xfId="0" applyFont="1" applyFill="1" applyBorder="1" applyAlignment="1" applyProtection="1">
      <alignment horizontal="center" vertical="center" wrapText="1"/>
      <protection hidden="1"/>
    </xf>
    <xf numFmtId="0" fontId="0" fillId="4" borderId="5" xfId="0" applyFill="1" applyBorder="1" applyAlignment="1" applyProtection="1">
      <alignment horizontal="center" vertical="center"/>
      <protection hidden="1"/>
    </xf>
    <xf numFmtId="0" fontId="3" fillId="4" borderId="5" xfId="0" applyFont="1" applyFill="1" applyBorder="1" applyAlignment="1" applyProtection="1">
      <alignment horizontal="center" vertical="center"/>
      <protection hidden="1"/>
    </xf>
    <xf numFmtId="0" fontId="0" fillId="16" borderId="5" xfId="0" applyFill="1" applyBorder="1" applyAlignment="1" applyProtection="1">
      <alignment horizontal="center" vertical="center"/>
      <protection hidden="1"/>
    </xf>
    <xf numFmtId="166" fontId="16" fillId="4" borderId="5" xfId="0" applyNumberFormat="1" applyFont="1" applyFill="1" applyBorder="1" applyAlignment="1" applyProtection="1">
      <alignment horizontal="center" vertical="center"/>
      <protection hidden="1"/>
    </xf>
    <xf numFmtId="0" fontId="20" fillId="4" borderId="5" xfId="0" applyFont="1" applyFill="1" applyBorder="1" applyAlignment="1" applyProtection="1">
      <alignment horizontal="center" vertical="center" wrapText="1"/>
      <protection hidden="1"/>
    </xf>
    <xf numFmtId="0" fontId="3" fillId="3" borderId="24" xfId="0" applyFont="1" applyFill="1" applyBorder="1" applyAlignment="1" applyProtection="1">
      <alignment horizontal="center" vertical="center"/>
      <protection hidden="1"/>
    </xf>
    <xf numFmtId="168" fontId="11" fillId="6" borderId="1" xfId="2" applyNumberFormat="1" applyFont="1" applyFill="1" applyBorder="1" applyAlignment="1" applyProtection="1">
      <alignment horizontal="center"/>
      <protection hidden="1"/>
    </xf>
    <xf numFmtId="0" fontId="3" fillId="3" borderId="1" xfId="0" applyFont="1" applyFill="1" applyBorder="1" applyAlignment="1" applyProtection="1">
      <alignment horizontal="center" vertical="center" wrapText="1"/>
      <protection hidden="1"/>
    </xf>
    <xf numFmtId="0" fontId="3" fillId="3" borderId="1" xfId="0" applyFont="1" applyFill="1" applyBorder="1" applyAlignment="1" applyProtection="1">
      <alignment horizontal="center" vertical="center"/>
      <protection hidden="1"/>
    </xf>
    <xf numFmtId="0" fontId="23" fillId="4" borderId="0" xfId="0" applyFont="1" applyFill="1" applyAlignment="1" applyProtection="1">
      <alignment horizontal="center" vertical="top"/>
      <protection hidden="1"/>
    </xf>
    <xf numFmtId="0" fontId="0" fillId="4" borderId="17" xfId="0" applyFill="1" applyBorder="1" applyAlignment="1" applyProtection="1">
      <alignment vertical="center"/>
      <protection hidden="1"/>
    </xf>
    <xf numFmtId="0" fontId="11" fillId="4" borderId="16" xfId="0" applyFont="1" applyFill="1" applyBorder="1" applyAlignment="1" applyProtection="1">
      <alignment vertical="center" wrapText="1"/>
      <protection hidden="1"/>
    </xf>
    <xf numFmtId="0" fontId="11" fillId="4" borderId="17" xfId="0" applyFont="1" applyFill="1" applyBorder="1" applyAlignment="1" applyProtection="1">
      <alignment vertical="center" wrapText="1"/>
      <protection hidden="1"/>
    </xf>
    <xf numFmtId="0" fontId="11" fillId="4" borderId="6" xfId="0" applyFont="1" applyFill="1" applyBorder="1" applyAlignment="1" applyProtection="1">
      <alignment vertical="center" wrapText="1"/>
      <protection hidden="1"/>
    </xf>
    <xf numFmtId="0" fontId="0" fillId="0" borderId="5" xfId="0" applyBorder="1" applyAlignment="1" applyProtection="1">
      <alignment vertical="center"/>
      <protection hidden="1"/>
    </xf>
    <xf numFmtId="0" fontId="0" fillId="4" borderId="15" xfId="0" applyFill="1" applyBorder="1" applyAlignment="1" applyProtection="1">
      <alignment vertical="center"/>
      <protection hidden="1"/>
    </xf>
    <xf numFmtId="0" fontId="19" fillId="3" borderId="1" xfId="0" applyFont="1" applyFill="1" applyBorder="1" applyAlignment="1" applyProtection="1">
      <alignment horizontal="center" vertical="center"/>
      <protection hidden="1"/>
    </xf>
    <xf numFmtId="4" fontId="16" fillId="3" borderId="1" xfId="0" applyNumberFormat="1" applyFont="1" applyFill="1" applyBorder="1" applyAlignment="1" applyProtection="1">
      <alignment horizontal="center" vertical="center"/>
      <protection hidden="1"/>
    </xf>
    <xf numFmtId="4" fontId="26" fillId="0" borderId="1" xfId="0" applyNumberFormat="1" applyFont="1" applyBorder="1" applyAlignment="1" applyProtection="1">
      <alignment horizontal="center" vertical="center" wrapText="1"/>
      <protection locked="0"/>
    </xf>
    <xf numFmtId="0" fontId="55" fillId="0" borderId="0" xfId="0" applyFont="1" applyAlignment="1">
      <alignment horizontal="center" vertical="center"/>
    </xf>
    <xf numFmtId="0" fontId="55" fillId="0" borderId="0" xfId="0" applyFont="1" applyAlignment="1">
      <alignment horizontal="center" vertical="center" wrapText="1"/>
    </xf>
    <xf numFmtId="0" fontId="53" fillId="8" borderId="0" xfId="0" applyFont="1" applyFill="1" applyAlignment="1">
      <alignment horizontal="center" vertical="center"/>
    </xf>
    <xf numFmtId="0" fontId="53" fillId="8" borderId="0" xfId="0" applyFont="1" applyFill="1" applyAlignment="1">
      <alignment horizontal="center" vertical="center" textRotation="90"/>
    </xf>
    <xf numFmtId="0" fontId="35" fillId="0" borderId="0" xfId="0" applyFont="1" applyAlignment="1">
      <alignment horizontal="center" vertical="center"/>
    </xf>
    <xf numFmtId="49" fontId="49" fillId="9" borderId="0" xfId="0" applyNumberFormat="1" applyFont="1" applyFill="1" applyAlignment="1">
      <alignment horizontal="center" vertical="center" wrapText="1"/>
    </xf>
    <xf numFmtId="49" fontId="49" fillId="9" borderId="0" xfId="0" applyNumberFormat="1" applyFont="1" applyFill="1" applyAlignment="1">
      <alignment horizontal="center" vertical="center"/>
    </xf>
    <xf numFmtId="0" fontId="50" fillId="0" borderId="0" xfId="0" applyFont="1" applyAlignment="1">
      <alignment horizontal="right" vertical="center"/>
    </xf>
    <xf numFmtId="3" fontId="53" fillId="9" borderId="0" xfId="0" applyNumberFormat="1" applyFont="1" applyFill="1" applyAlignment="1">
      <alignment horizontal="center" vertical="center" wrapText="1"/>
    </xf>
    <xf numFmtId="0" fontId="48" fillId="8" borderId="0" xfId="0" applyFont="1" applyFill="1" applyAlignment="1">
      <alignment horizontal="center" vertical="center" wrapText="1"/>
    </xf>
    <xf numFmtId="0" fontId="17" fillId="11" borderId="15" xfId="0" applyFont="1" applyFill="1" applyBorder="1" applyAlignment="1" applyProtection="1">
      <alignment horizontal="center" vertical="center"/>
      <protection hidden="1"/>
    </xf>
    <xf numFmtId="0" fontId="17" fillId="11" borderId="16" xfId="0" applyFont="1" applyFill="1" applyBorder="1" applyAlignment="1" applyProtection="1">
      <alignment horizontal="center" vertical="center"/>
      <protection hidden="1"/>
    </xf>
    <xf numFmtId="0" fontId="17" fillId="11" borderId="17" xfId="0" applyFont="1" applyFill="1" applyBorder="1" applyAlignment="1" applyProtection="1">
      <alignment horizontal="center" vertical="center"/>
      <protection hidden="1"/>
    </xf>
    <xf numFmtId="0" fontId="11" fillId="2" borderId="5" xfId="0" applyFont="1" applyFill="1" applyBorder="1" applyAlignment="1" applyProtection="1">
      <alignment horizontal="center" vertical="center"/>
      <protection hidden="1"/>
    </xf>
    <xf numFmtId="0" fontId="11" fillId="2" borderId="0" xfId="0" applyFont="1" applyFill="1" applyAlignment="1" applyProtection="1">
      <alignment horizontal="center" vertical="center"/>
      <protection hidden="1"/>
    </xf>
    <xf numFmtId="0" fontId="11" fillId="2" borderId="6" xfId="0" applyFont="1" applyFill="1" applyBorder="1" applyAlignment="1" applyProtection="1">
      <alignment horizontal="center" vertical="center"/>
      <protection hidden="1"/>
    </xf>
    <xf numFmtId="0" fontId="16" fillId="2" borderId="24" xfId="0" applyFont="1" applyFill="1" applyBorder="1" applyAlignment="1" applyProtection="1">
      <alignment horizontal="left" vertical="center" wrapText="1"/>
      <protection hidden="1"/>
    </xf>
    <xf numFmtId="0" fontId="16" fillId="2" borderId="1" xfId="0" applyFont="1" applyFill="1" applyBorder="1" applyAlignment="1" applyProtection="1">
      <alignment horizontal="left" vertical="center" wrapText="1"/>
      <protection hidden="1"/>
    </xf>
    <xf numFmtId="0" fontId="30" fillId="5" borderId="24" xfId="0" applyFont="1" applyFill="1" applyBorder="1" applyAlignment="1" applyProtection="1">
      <alignment horizontal="center" wrapText="1"/>
      <protection hidden="1"/>
    </xf>
    <xf numFmtId="0" fontId="30" fillId="5" borderId="1" xfId="0" applyFont="1" applyFill="1" applyBorder="1" applyAlignment="1" applyProtection="1">
      <alignment horizontal="center" wrapText="1"/>
      <protection hidden="1"/>
    </xf>
    <xf numFmtId="0" fontId="11" fillId="3" borderId="24" xfId="0" applyFont="1" applyFill="1" applyBorder="1" applyAlignment="1" applyProtection="1">
      <alignment horizontal="center" vertical="center"/>
      <protection hidden="1"/>
    </xf>
    <xf numFmtId="0" fontId="11" fillId="3" borderId="1" xfId="0" applyFont="1" applyFill="1" applyBorder="1" applyAlignment="1" applyProtection="1">
      <alignment horizontal="center" vertical="center"/>
      <protection hidden="1"/>
    </xf>
    <xf numFmtId="0" fontId="0" fillId="3" borderId="26" xfId="0" applyFill="1" applyBorder="1" applyAlignment="1" applyProtection="1">
      <alignment horizontal="center" vertical="center"/>
      <protection hidden="1"/>
    </xf>
    <xf numFmtId="0" fontId="0" fillId="3" borderId="4" xfId="0" applyFill="1" applyBorder="1" applyAlignment="1" applyProtection="1">
      <alignment horizontal="center" vertical="center"/>
      <protection hidden="1"/>
    </xf>
    <xf numFmtId="0" fontId="0" fillId="3" borderId="3" xfId="0" applyFill="1" applyBorder="1" applyAlignment="1" applyProtection="1">
      <alignment horizontal="center" vertical="center"/>
      <protection hidden="1"/>
    </xf>
    <xf numFmtId="0" fontId="7" fillId="2" borderId="5" xfId="0" applyFont="1" applyFill="1" applyBorder="1" applyAlignment="1" applyProtection="1">
      <alignment horizontal="center" vertical="center" wrapText="1"/>
      <protection hidden="1"/>
    </xf>
    <xf numFmtId="0" fontId="7" fillId="2" borderId="0" xfId="0" applyFont="1" applyFill="1" applyAlignment="1" applyProtection="1">
      <alignment horizontal="center" vertical="center" wrapText="1"/>
      <protection hidden="1"/>
    </xf>
    <xf numFmtId="0" fontId="7" fillId="2" borderId="27" xfId="0" applyFont="1" applyFill="1" applyBorder="1" applyAlignment="1" applyProtection="1">
      <alignment horizontal="center" vertical="center" wrapText="1"/>
      <protection hidden="1"/>
    </xf>
    <xf numFmtId="0" fontId="7" fillId="2" borderId="14" xfId="0" applyFont="1" applyFill="1" applyBorder="1" applyAlignment="1" applyProtection="1">
      <alignment horizontal="center" vertical="center" wrapText="1"/>
      <protection hidden="1"/>
    </xf>
    <xf numFmtId="0" fontId="4" fillId="3" borderId="26" xfId="0" applyFont="1" applyFill="1" applyBorder="1" applyAlignment="1" applyProtection="1">
      <alignment horizontal="left" vertical="center"/>
      <protection hidden="1"/>
    </xf>
    <xf numFmtId="0" fontId="4" fillId="3" borderId="3" xfId="0" applyFont="1" applyFill="1" applyBorder="1" applyAlignment="1" applyProtection="1">
      <alignment horizontal="left" vertical="center"/>
      <protection hidden="1"/>
    </xf>
    <xf numFmtId="0" fontId="4" fillId="3" borderId="26" xfId="0" applyFont="1" applyFill="1" applyBorder="1" applyAlignment="1" applyProtection="1">
      <alignment horizontal="center" vertical="center"/>
      <protection hidden="1"/>
    </xf>
    <xf numFmtId="0" fontId="4" fillId="3" borderId="4" xfId="0" applyFont="1" applyFill="1" applyBorder="1" applyAlignment="1" applyProtection="1">
      <alignment horizontal="center" vertical="center"/>
      <protection hidden="1"/>
    </xf>
    <xf numFmtId="0" fontId="4" fillId="3" borderId="3" xfId="0" applyFont="1" applyFill="1" applyBorder="1" applyAlignment="1" applyProtection="1">
      <alignment horizontal="center" vertical="center"/>
      <protection hidden="1"/>
    </xf>
    <xf numFmtId="0" fontId="20" fillId="2" borderId="25" xfId="0" applyFont="1" applyFill="1" applyBorder="1" applyAlignment="1" applyProtection="1">
      <alignment horizontal="center" wrapText="1"/>
      <protection hidden="1"/>
    </xf>
    <xf numFmtId="0" fontId="20" fillId="2" borderId="12" xfId="0" applyFont="1" applyFill="1" applyBorder="1" applyAlignment="1" applyProtection="1">
      <alignment horizontal="center" wrapText="1"/>
      <protection hidden="1"/>
    </xf>
    <xf numFmtId="0" fontId="20" fillId="2" borderId="5" xfId="0" applyFont="1" applyFill="1" applyBorder="1" applyAlignment="1" applyProtection="1">
      <alignment horizontal="center" wrapText="1"/>
      <protection hidden="1"/>
    </xf>
    <xf numFmtId="0" fontId="20" fillId="2" borderId="0" xfId="0" applyFont="1" applyFill="1" applyAlignment="1" applyProtection="1">
      <alignment horizontal="center" wrapText="1"/>
      <protection hidden="1"/>
    </xf>
    <xf numFmtId="0" fontId="4" fillId="0" borderId="27" xfId="0" applyFont="1" applyBorder="1" applyAlignment="1" applyProtection="1">
      <alignment horizontal="center" vertical="center"/>
      <protection hidden="1"/>
    </xf>
    <xf numFmtId="0" fontId="4" fillId="0" borderId="14" xfId="0" applyFont="1" applyBorder="1" applyAlignment="1" applyProtection="1">
      <alignment horizontal="center" vertical="center"/>
      <protection hidden="1"/>
    </xf>
    <xf numFmtId="0" fontId="7" fillId="3" borderId="3" xfId="0" applyFont="1" applyFill="1" applyBorder="1" applyAlignment="1" applyProtection="1">
      <alignment horizontal="left" vertical="center"/>
      <protection hidden="1"/>
    </xf>
    <xf numFmtId="0" fontId="25" fillId="4" borderId="0" xfId="0" applyFont="1" applyFill="1" applyAlignment="1" applyProtection="1">
      <alignment horizontal="center" vertical="center" wrapText="1"/>
      <protection hidden="1"/>
    </xf>
    <xf numFmtId="0" fontId="25" fillId="4" borderId="6" xfId="0" applyFont="1" applyFill="1" applyBorder="1" applyAlignment="1" applyProtection="1">
      <alignment horizontal="center" vertical="center" wrapText="1"/>
      <protection hidden="1"/>
    </xf>
    <xf numFmtId="0" fontId="17" fillId="10" borderId="15" xfId="0" applyFont="1" applyFill="1" applyBorder="1" applyAlignment="1" applyProtection="1">
      <alignment horizontal="center" vertical="center"/>
      <protection hidden="1"/>
    </xf>
    <xf numFmtId="0" fontId="17" fillId="10" borderId="16" xfId="0" applyFont="1" applyFill="1" applyBorder="1" applyAlignment="1" applyProtection="1">
      <alignment horizontal="center" vertical="center"/>
      <protection hidden="1"/>
    </xf>
    <xf numFmtId="0" fontId="17" fillId="10" borderId="17" xfId="0" applyFont="1" applyFill="1" applyBorder="1" applyAlignment="1" applyProtection="1">
      <alignment horizontal="center" vertical="center"/>
      <protection hidden="1"/>
    </xf>
    <xf numFmtId="0" fontId="20" fillId="2" borderId="25" xfId="0" applyFont="1" applyFill="1" applyBorder="1" applyAlignment="1" applyProtection="1">
      <alignment horizontal="center" vertical="center" wrapText="1"/>
      <protection hidden="1"/>
    </xf>
    <xf numFmtId="0" fontId="20" fillId="2" borderId="12" xfId="0" applyFont="1" applyFill="1" applyBorder="1" applyAlignment="1" applyProtection="1">
      <alignment horizontal="center" vertical="center" wrapText="1"/>
      <protection hidden="1"/>
    </xf>
    <xf numFmtId="0" fontId="20" fillId="2" borderId="5" xfId="0" applyFont="1" applyFill="1" applyBorder="1" applyAlignment="1" applyProtection="1">
      <alignment horizontal="center" vertical="center" wrapText="1"/>
      <protection hidden="1"/>
    </xf>
    <xf numFmtId="0" fontId="20" fillId="2" borderId="0" xfId="0" applyFont="1" applyFill="1" applyAlignment="1" applyProtection="1">
      <alignment horizontal="center" vertical="center" wrapText="1"/>
      <protection hidden="1"/>
    </xf>
    <xf numFmtId="0" fontId="23" fillId="2" borderId="25" xfId="0" applyFont="1" applyFill="1" applyBorder="1" applyAlignment="1" applyProtection="1">
      <alignment horizontal="center" vertical="top"/>
      <protection hidden="1"/>
    </xf>
    <xf numFmtId="0" fontId="23" fillId="2" borderId="12" xfId="0" applyFont="1" applyFill="1" applyBorder="1" applyAlignment="1" applyProtection="1">
      <alignment horizontal="center" vertical="top"/>
      <protection hidden="1"/>
    </xf>
    <xf numFmtId="0" fontId="24" fillId="4" borderId="20" xfId="0" applyFont="1" applyFill="1" applyBorder="1" applyAlignment="1" applyProtection="1">
      <alignment horizontal="center" vertical="center"/>
      <protection hidden="1"/>
    </xf>
    <xf numFmtId="0" fontId="24" fillId="4" borderId="7" xfId="0" applyFont="1" applyFill="1" applyBorder="1" applyAlignment="1" applyProtection="1">
      <alignment horizontal="center" vertical="center"/>
      <protection hidden="1"/>
    </xf>
    <xf numFmtId="0" fontId="24" fillId="4" borderId="8" xfId="0" applyFont="1" applyFill="1" applyBorder="1" applyAlignment="1" applyProtection="1">
      <alignment horizontal="center" vertical="center"/>
      <protection hidden="1"/>
    </xf>
    <xf numFmtId="0" fontId="24" fillId="4" borderId="10" xfId="0" applyFont="1" applyFill="1" applyBorder="1" applyAlignment="1" applyProtection="1">
      <alignment horizontal="center" vertical="center"/>
      <protection hidden="1"/>
    </xf>
    <xf numFmtId="0" fontId="24" fillId="4" borderId="22" xfId="0" applyFont="1" applyFill="1" applyBorder="1" applyAlignment="1" applyProtection="1">
      <alignment horizontal="center" vertical="center"/>
      <protection hidden="1"/>
    </xf>
    <xf numFmtId="0" fontId="24" fillId="4" borderId="11" xfId="0" applyFont="1" applyFill="1" applyBorder="1" applyAlignment="1" applyProtection="1">
      <alignment horizontal="center" vertical="center"/>
      <protection hidden="1"/>
    </xf>
    <xf numFmtId="0" fontId="22" fillId="4" borderId="18" xfId="0" applyFont="1" applyFill="1" applyBorder="1" applyAlignment="1" applyProtection="1">
      <alignment horizontal="center" vertical="center" wrapText="1"/>
      <protection hidden="1"/>
    </xf>
    <xf numFmtId="0" fontId="22" fillId="4" borderId="21" xfId="0" applyFont="1" applyFill="1" applyBorder="1" applyAlignment="1" applyProtection="1">
      <alignment horizontal="center" vertical="center" wrapText="1"/>
      <protection hidden="1"/>
    </xf>
    <xf numFmtId="0" fontId="22" fillId="2" borderId="18" xfId="0" applyFont="1" applyFill="1" applyBorder="1" applyAlignment="1" applyProtection="1">
      <alignment horizontal="center" vertical="center" wrapText="1"/>
      <protection hidden="1"/>
    </xf>
    <xf numFmtId="0" fontId="22" fillId="2" borderId="21" xfId="0" applyFont="1" applyFill="1" applyBorder="1" applyAlignment="1" applyProtection="1">
      <alignment horizontal="center" vertical="center" wrapText="1"/>
      <protection hidden="1"/>
    </xf>
    <xf numFmtId="0" fontId="18" fillId="3" borderId="24" xfId="0" applyFont="1" applyFill="1" applyBorder="1" applyAlignment="1" applyProtection="1">
      <alignment horizontal="center" vertical="center" wrapText="1"/>
      <protection hidden="1"/>
    </xf>
    <xf numFmtId="0" fontId="18" fillId="3" borderId="1" xfId="0" applyFont="1" applyFill="1" applyBorder="1" applyAlignment="1" applyProtection="1">
      <alignment horizontal="center" vertical="center" wrapText="1"/>
      <protection hidden="1"/>
    </xf>
    <xf numFmtId="0" fontId="6" fillId="10" borderId="26" xfId="0" applyFont="1" applyFill="1" applyBorder="1" applyAlignment="1" applyProtection="1">
      <alignment horizontal="left" vertical="center" wrapText="1"/>
      <protection hidden="1"/>
    </xf>
    <xf numFmtId="0" fontId="6" fillId="10" borderId="3" xfId="0" applyFont="1" applyFill="1" applyBorder="1" applyAlignment="1" applyProtection="1">
      <alignment horizontal="left" vertical="center" wrapText="1"/>
      <protection hidden="1"/>
    </xf>
    <xf numFmtId="0" fontId="56" fillId="12" borderId="25" xfId="0" applyFont="1" applyFill="1" applyBorder="1" applyAlignment="1" applyProtection="1">
      <alignment horizontal="center" vertical="center"/>
      <protection hidden="1"/>
    </xf>
    <xf numFmtId="0" fontId="56" fillId="12" borderId="12" xfId="0" applyFont="1" applyFill="1" applyBorder="1" applyAlignment="1" applyProtection="1">
      <alignment horizontal="center" vertical="center"/>
      <protection hidden="1"/>
    </xf>
    <xf numFmtId="0" fontId="56" fillId="12" borderId="20" xfId="0" applyFont="1" applyFill="1" applyBorder="1" applyAlignment="1" applyProtection="1">
      <alignment horizontal="center" vertical="center"/>
      <protection hidden="1"/>
    </xf>
    <xf numFmtId="0" fontId="56" fillId="12" borderId="7" xfId="0" applyFont="1" applyFill="1" applyBorder="1" applyAlignment="1" applyProtection="1">
      <alignment horizontal="center" vertical="center"/>
      <protection hidden="1"/>
    </xf>
    <xf numFmtId="165" fontId="56" fillId="12" borderId="36" xfId="0" applyNumberFormat="1" applyFont="1" applyFill="1" applyBorder="1" applyAlignment="1" applyProtection="1">
      <alignment vertical="center"/>
      <protection hidden="1"/>
    </xf>
    <xf numFmtId="165" fontId="56" fillId="12" borderId="8" xfId="0" applyNumberFormat="1" applyFont="1" applyFill="1" applyBorder="1" applyAlignment="1" applyProtection="1">
      <alignment vertical="center"/>
      <protection hidden="1"/>
    </xf>
    <xf numFmtId="166" fontId="6" fillId="12" borderId="2" xfId="0" applyNumberFormat="1" applyFont="1" applyFill="1" applyBorder="1" applyAlignment="1" applyProtection="1">
      <alignment horizontal="center" vertical="center"/>
      <protection hidden="1"/>
    </xf>
    <xf numFmtId="166" fontId="6" fillId="12" borderId="37" xfId="0" applyNumberFormat="1" applyFont="1" applyFill="1" applyBorder="1" applyAlignment="1" applyProtection="1">
      <alignment horizontal="center" vertical="center"/>
      <protection hidden="1"/>
    </xf>
    <xf numFmtId="0" fontId="20" fillId="0" borderId="25" xfId="0" applyFont="1" applyBorder="1" applyAlignment="1" applyProtection="1">
      <alignment horizontal="center" wrapText="1"/>
      <protection hidden="1"/>
    </xf>
    <xf numFmtId="0" fontId="20" fillId="0" borderId="12" xfId="0" applyFont="1" applyBorder="1" applyAlignment="1" applyProtection="1">
      <alignment horizontal="center" wrapText="1"/>
      <protection hidden="1"/>
    </xf>
    <xf numFmtId="0" fontId="20" fillId="0" borderId="27" xfId="0" applyFont="1" applyBorder="1" applyAlignment="1" applyProtection="1">
      <alignment horizontal="center" wrapText="1"/>
      <protection hidden="1"/>
    </xf>
    <xf numFmtId="0" fontId="20" fillId="0" borderId="14" xfId="0" applyFont="1" applyBorder="1" applyAlignment="1" applyProtection="1">
      <alignment horizontal="center" wrapText="1"/>
      <protection hidden="1"/>
    </xf>
    <xf numFmtId="0" fontId="57" fillId="14" borderId="1" xfId="0" applyFont="1" applyFill="1" applyBorder="1" applyAlignment="1" applyProtection="1">
      <alignment horizontal="center" vertical="center" wrapText="1"/>
      <protection locked="0" hidden="1"/>
    </xf>
    <xf numFmtId="0" fontId="4" fillId="10" borderId="26" xfId="0" applyFont="1" applyFill="1" applyBorder="1" applyAlignment="1" applyProtection="1">
      <alignment vertical="center" wrapText="1"/>
      <protection hidden="1"/>
    </xf>
    <xf numFmtId="0" fontId="4" fillId="10" borderId="3" xfId="0" applyFont="1" applyFill="1" applyBorder="1" applyAlignment="1" applyProtection="1">
      <alignment vertical="center" wrapText="1"/>
      <protection hidden="1"/>
    </xf>
    <xf numFmtId="0" fontId="4" fillId="10" borderId="26" xfId="0" applyFont="1" applyFill="1" applyBorder="1" applyAlignment="1" applyProtection="1">
      <alignment vertical="center"/>
      <protection hidden="1"/>
    </xf>
    <xf numFmtId="0" fontId="4" fillId="10" borderId="3" xfId="0" applyFont="1" applyFill="1" applyBorder="1" applyAlignment="1" applyProtection="1">
      <alignment vertical="center"/>
      <protection hidden="1"/>
    </xf>
    <xf numFmtId="0" fontId="31" fillId="4" borderId="0" xfId="0" applyFont="1" applyFill="1" applyAlignment="1" applyProtection="1">
      <alignment horizontal="center" vertical="center" wrapText="1"/>
      <protection hidden="1"/>
    </xf>
    <xf numFmtId="0" fontId="31" fillId="4" borderId="6" xfId="0" applyFont="1" applyFill="1" applyBorder="1" applyAlignment="1" applyProtection="1">
      <alignment horizontal="center" vertical="center" wrapText="1"/>
      <protection hidden="1"/>
    </xf>
    <xf numFmtId="0" fontId="31" fillId="2" borderId="23" xfId="0" applyFont="1" applyFill="1" applyBorder="1" applyAlignment="1" applyProtection="1">
      <alignment horizontal="center" vertical="center" wrapText="1"/>
      <protection hidden="1"/>
    </xf>
    <xf numFmtId="0" fontId="31" fillId="2" borderId="0" xfId="0" applyFont="1" applyFill="1" applyAlignment="1" applyProtection="1">
      <alignment horizontal="center" vertical="center" wrapText="1"/>
      <protection hidden="1"/>
    </xf>
    <xf numFmtId="0" fontId="31" fillId="2" borderId="6" xfId="0" applyFont="1" applyFill="1" applyBorder="1" applyAlignment="1" applyProtection="1">
      <alignment horizontal="center" vertical="center" wrapText="1"/>
      <protection hidden="1"/>
    </xf>
    <xf numFmtId="0" fontId="19" fillId="4" borderId="20" xfId="0" applyFont="1" applyFill="1" applyBorder="1" applyAlignment="1" applyProtection="1">
      <alignment horizontal="center" vertical="center"/>
      <protection hidden="1"/>
    </xf>
    <xf numFmtId="0" fontId="19" fillId="4" borderId="7" xfId="0" applyFont="1" applyFill="1" applyBorder="1" applyAlignment="1" applyProtection="1">
      <alignment horizontal="center" vertical="center"/>
      <protection hidden="1"/>
    </xf>
    <xf numFmtId="0" fontId="19" fillId="4" borderId="8" xfId="0" applyFont="1" applyFill="1" applyBorder="1" applyAlignment="1" applyProtection="1">
      <alignment horizontal="center" vertical="center"/>
      <protection hidden="1"/>
    </xf>
    <xf numFmtId="0" fontId="3" fillId="4" borderId="0" xfId="0" applyFont="1" applyFill="1" applyAlignment="1" applyProtection="1">
      <alignment horizontal="center" vertical="center" wrapText="1"/>
      <protection hidden="1"/>
    </xf>
    <xf numFmtId="0" fontId="5" fillId="4" borderId="0" xfId="0" applyFont="1" applyFill="1" applyAlignment="1" applyProtection="1">
      <alignment horizontal="center" vertical="center" wrapText="1"/>
      <protection hidden="1"/>
    </xf>
    <xf numFmtId="0" fontId="11" fillId="4" borderId="15" xfId="0" applyFont="1" applyFill="1" applyBorder="1" applyAlignment="1" applyProtection="1">
      <alignment horizontal="center" vertical="center" wrapText="1"/>
      <protection hidden="1"/>
    </xf>
    <xf numFmtId="0" fontId="11" fillId="4" borderId="16" xfId="0" applyFont="1" applyFill="1" applyBorder="1" applyAlignment="1" applyProtection="1">
      <alignment horizontal="center" vertical="center" wrapText="1"/>
      <protection hidden="1"/>
    </xf>
    <xf numFmtId="0" fontId="11" fillId="4" borderId="5" xfId="0" applyFont="1" applyFill="1" applyBorder="1" applyAlignment="1" applyProtection="1">
      <alignment horizontal="center" vertical="center" wrapText="1"/>
      <protection hidden="1"/>
    </xf>
    <xf numFmtId="0" fontId="11" fillId="4" borderId="0" xfId="0" applyFont="1" applyFill="1" applyAlignment="1" applyProtection="1">
      <alignment horizontal="center" vertical="center" wrapText="1"/>
      <protection hidden="1"/>
    </xf>
    <xf numFmtId="0" fontId="11" fillId="4" borderId="20" xfId="0" applyFont="1" applyFill="1" applyBorder="1" applyAlignment="1" applyProtection="1">
      <alignment horizontal="center" vertical="center" wrapText="1"/>
      <protection hidden="1"/>
    </xf>
    <xf numFmtId="0" fontId="11" fillId="4" borderId="7" xfId="0" applyFont="1" applyFill="1" applyBorder="1" applyAlignment="1" applyProtection="1">
      <alignment horizontal="center" vertical="center" wrapText="1"/>
      <protection hidden="1"/>
    </xf>
    <xf numFmtId="0" fontId="17" fillId="4" borderId="15" xfId="0" applyFont="1" applyFill="1" applyBorder="1" applyAlignment="1" applyProtection="1">
      <alignment horizontal="center" vertical="center"/>
      <protection hidden="1"/>
    </xf>
    <xf numFmtId="0" fontId="17" fillId="4" borderId="16" xfId="0" applyFont="1" applyFill="1" applyBorder="1" applyAlignment="1" applyProtection="1">
      <alignment horizontal="center" vertical="center"/>
      <protection hidden="1"/>
    </xf>
    <xf numFmtId="0" fontId="17" fillId="4" borderId="17" xfId="0" applyFont="1" applyFill="1" applyBorder="1" applyAlignment="1" applyProtection="1">
      <alignment horizontal="center" vertical="center"/>
      <protection hidden="1"/>
    </xf>
    <xf numFmtId="0" fontId="17" fillId="4" borderId="5" xfId="0" applyFont="1" applyFill="1" applyBorder="1" applyAlignment="1" applyProtection="1">
      <alignment horizontal="center" vertical="center"/>
      <protection hidden="1"/>
    </xf>
    <xf numFmtId="0" fontId="17" fillId="4" borderId="0" xfId="0" applyFont="1" applyFill="1" applyAlignment="1" applyProtection="1">
      <alignment horizontal="center" vertical="center"/>
      <protection hidden="1"/>
    </xf>
    <xf numFmtId="0" fontId="17" fillId="4" borderId="6" xfId="0" applyFont="1" applyFill="1" applyBorder="1" applyAlignment="1" applyProtection="1">
      <alignment horizontal="center" vertical="center"/>
      <protection hidden="1"/>
    </xf>
    <xf numFmtId="0" fontId="56" fillId="4" borderId="16" xfId="0" applyFont="1" applyFill="1" applyBorder="1" applyAlignment="1" applyProtection="1">
      <alignment horizontal="center" vertical="center"/>
      <protection hidden="1"/>
    </xf>
    <xf numFmtId="0" fontId="19" fillId="4" borderId="1" xfId="0" applyFont="1" applyFill="1" applyBorder="1" applyAlignment="1" applyProtection="1">
      <alignment horizontal="center" vertical="center"/>
      <protection hidden="1"/>
    </xf>
    <xf numFmtId="0" fontId="24" fillId="4" borderId="1" xfId="0" applyFont="1" applyFill="1" applyBorder="1" applyAlignment="1" applyProtection="1">
      <alignment horizontal="center" vertical="center"/>
      <protection hidden="1"/>
    </xf>
    <xf numFmtId="0" fontId="23" fillId="4" borderId="43" xfId="0" applyFont="1" applyFill="1" applyBorder="1" applyAlignment="1" applyProtection="1">
      <alignment horizontal="center" vertical="center" wrapText="1"/>
      <protection hidden="1"/>
    </xf>
    <xf numFmtId="0" fontId="23" fillId="4" borderId="44" xfId="0" applyFont="1" applyFill="1" applyBorder="1" applyAlignment="1" applyProtection="1">
      <alignment horizontal="center" vertical="center" wrapText="1"/>
      <protection hidden="1"/>
    </xf>
    <xf numFmtId="0" fontId="18" fillId="3" borderId="26" xfId="0" applyFont="1" applyFill="1" applyBorder="1" applyAlignment="1" applyProtection="1">
      <alignment horizontal="center" vertical="center" wrapText="1"/>
      <protection hidden="1"/>
    </xf>
    <xf numFmtId="0" fontId="18" fillId="3" borderId="3" xfId="0" applyFont="1" applyFill="1" applyBorder="1" applyAlignment="1" applyProtection="1">
      <alignment horizontal="center" vertical="center" wrapText="1"/>
      <protection hidden="1"/>
    </xf>
    <xf numFmtId="0" fontId="2" fillId="6" borderId="1" xfId="0" applyFont="1" applyFill="1" applyBorder="1" applyAlignment="1" applyProtection="1">
      <alignment horizontal="center" vertical="center"/>
      <protection hidden="1"/>
    </xf>
    <xf numFmtId="0" fontId="3" fillId="6" borderId="1" xfId="0" applyFont="1" applyFill="1" applyBorder="1" applyAlignment="1" applyProtection="1">
      <alignment horizontal="center" vertical="center"/>
      <protection hidden="1"/>
    </xf>
    <xf numFmtId="0" fontId="20" fillId="4" borderId="12" xfId="0" applyFont="1" applyFill="1" applyBorder="1" applyAlignment="1" applyProtection="1">
      <alignment horizontal="center" vertical="center" wrapText="1"/>
      <protection hidden="1"/>
    </xf>
    <xf numFmtId="0" fontId="20" fillId="4" borderId="0" xfId="0" applyFont="1" applyFill="1" applyAlignment="1" applyProtection="1">
      <alignment horizontal="center" vertical="center" wrapText="1"/>
      <protection hidden="1"/>
    </xf>
    <xf numFmtId="0" fontId="56" fillId="4" borderId="0" xfId="0" applyFont="1" applyFill="1" applyAlignment="1" applyProtection="1">
      <alignment horizontal="center" vertical="center"/>
      <protection hidden="1"/>
    </xf>
    <xf numFmtId="0" fontId="17" fillId="0" borderId="15" xfId="0" applyFont="1" applyBorder="1" applyAlignment="1" applyProtection="1">
      <alignment horizontal="center"/>
      <protection hidden="1"/>
    </xf>
    <xf numFmtId="0" fontId="17" fillId="0" borderId="16" xfId="0" applyFont="1" applyBorder="1" applyAlignment="1" applyProtection="1">
      <alignment horizontal="center"/>
      <protection hidden="1"/>
    </xf>
    <xf numFmtId="0" fontId="17" fillId="0" borderId="17" xfId="0" applyFont="1" applyBorder="1" applyAlignment="1" applyProtection="1">
      <alignment horizontal="center"/>
      <protection hidden="1"/>
    </xf>
    <xf numFmtId="0" fontId="17" fillId="4" borderId="15" xfId="0" applyFont="1" applyFill="1" applyBorder="1" applyAlignment="1" applyProtection="1">
      <alignment horizontal="center"/>
      <protection hidden="1"/>
    </xf>
    <xf numFmtId="0" fontId="17" fillId="4" borderId="16" xfId="0" applyFont="1" applyFill="1" applyBorder="1" applyAlignment="1" applyProtection="1">
      <alignment horizontal="center"/>
      <protection hidden="1"/>
    </xf>
    <xf numFmtId="0" fontId="17" fillId="4" borderId="17" xfId="0" applyFont="1" applyFill="1" applyBorder="1" applyAlignment="1" applyProtection="1">
      <alignment horizontal="center"/>
      <protection hidden="1"/>
    </xf>
    <xf numFmtId="0" fontId="25" fillId="2" borderId="25" xfId="0" applyFont="1" applyFill="1" applyBorder="1" applyAlignment="1" applyProtection="1">
      <alignment horizontal="center" vertical="top"/>
      <protection hidden="1"/>
    </xf>
    <xf numFmtId="0" fontId="25" fillId="2" borderId="12" xfId="0" applyFont="1" applyFill="1" applyBorder="1" applyAlignment="1" applyProtection="1">
      <alignment horizontal="center" vertical="top"/>
      <protection hidden="1"/>
    </xf>
    <xf numFmtId="0" fontId="4" fillId="6" borderId="38" xfId="0" applyFont="1" applyFill="1" applyBorder="1" applyAlignment="1" applyProtection="1">
      <alignment horizontal="center" vertical="center"/>
      <protection hidden="1"/>
    </xf>
    <xf numFmtId="0" fontId="4" fillId="6" borderId="31" xfId="0" applyFont="1" applyFill="1" applyBorder="1" applyAlignment="1" applyProtection="1">
      <alignment horizontal="center" vertical="center"/>
      <protection hidden="1"/>
    </xf>
    <xf numFmtId="0" fontId="4" fillId="6" borderId="32" xfId="0" applyFont="1" applyFill="1" applyBorder="1" applyAlignment="1" applyProtection="1">
      <alignment horizontal="center" vertical="center"/>
      <protection hidden="1"/>
    </xf>
    <xf numFmtId="0" fontId="31" fillId="5" borderId="26" xfId="0" applyFont="1" applyFill="1" applyBorder="1" applyAlignment="1" applyProtection="1">
      <alignment horizontal="left" vertical="center" wrapText="1"/>
      <protection hidden="1"/>
    </xf>
    <xf numFmtId="0" fontId="31" fillId="5" borderId="4" xfId="0" applyFont="1" applyFill="1" applyBorder="1" applyAlignment="1" applyProtection="1">
      <alignment horizontal="left" vertical="center" wrapText="1"/>
      <protection hidden="1"/>
    </xf>
    <xf numFmtId="0" fontId="31" fillId="5" borderId="3" xfId="0" applyFont="1" applyFill="1" applyBorder="1" applyAlignment="1" applyProtection="1">
      <alignment horizontal="left" vertical="center" wrapText="1"/>
      <protection hidden="1"/>
    </xf>
    <xf numFmtId="0" fontId="38" fillId="7" borderId="0" xfId="0" applyFont="1" applyFill="1" applyAlignment="1">
      <alignment horizontal="center" vertical="center" textRotation="90"/>
    </xf>
    <xf numFmtId="0" fontId="32" fillId="7" borderId="0" xfId="0" applyFont="1" applyFill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 wrapText="1"/>
    </xf>
    <xf numFmtId="0" fontId="38" fillId="7" borderId="0" xfId="0" applyFont="1" applyFill="1" applyAlignment="1">
      <alignment horizontal="center" vertical="center"/>
    </xf>
    <xf numFmtId="3" fontId="33" fillId="0" borderId="15" xfId="0" applyNumberFormat="1" applyFont="1" applyBorder="1" applyAlignment="1">
      <alignment horizontal="center" vertical="center" wrapText="1"/>
    </xf>
    <xf numFmtId="3" fontId="33" fillId="0" borderId="16" xfId="0" applyNumberFormat="1" applyFont="1" applyBorder="1" applyAlignment="1">
      <alignment horizontal="center" vertical="center" wrapText="1"/>
    </xf>
    <xf numFmtId="3" fontId="33" fillId="0" borderId="17" xfId="0" applyNumberFormat="1" applyFont="1" applyBorder="1" applyAlignment="1">
      <alignment horizontal="center" vertical="center" wrapText="1"/>
    </xf>
    <xf numFmtId="3" fontId="33" fillId="0" borderId="5" xfId="0" applyNumberFormat="1" applyFont="1" applyBorder="1" applyAlignment="1">
      <alignment horizontal="center" vertical="center" wrapText="1"/>
    </xf>
    <xf numFmtId="3" fontId="33" fillId="0" borderId="0" xfId="0" applyNumberFormat="1" applyFont="1" applyAlignment="1">
      <alignment horizontal="center" vertical="center" wrapText="1"/>
    </xf>
    <xf numFmtId="3" fontId="33" fillId="0" borderId="6" xfId="0" applyNumberFormat="1" applyFont="1" applyBorder="1" applyAlignment="1">
      <alignment horizontal="center" vertical="center" wrapText="1"/>
    </xf>
    <xf numFmtId="3" fontId="33" fillId="0" borderId="20" xfId="0" applyNumberFormat="1" applyFont="1" applyBorder="1" applyAlignment="1">
      <alignment horizontal="center" vertical="center" wrapText="1"/>
    </xf>
    <xf numFmtId="3" fontId="33" fillId="0" borderId="7" xfId="0" applyNumberFormat="1" applyFont="1" applyBorder="1" applyAlignment="1">
      <alignment horizontal="center" vertical="center" wrapText="1"/>
    </xf>
    <xf numFmtId="3" fontId="33" fillId="0" borderId="8" xfId="0" applyNumberFormat="1" applyFont="1" applyBorder="1" applyAlignment="1">
      <alignment horizontal="center" vertical="center" wrapText="1"/>
    </xf>
    <xf numFmtId="49" fontId="43" fillId="0" borderId="18" xfId="0" applyNumberFormat="1" applyFont="1" applyBorder="1" applyAlignment="1">
      <alignment horizontal="center" vertical="center" wrapText="1"/>
    </xf>
    <xf numFmtId="49" fontId="43" fillId="0" borderId="19" xfId="0" applyNumberFormat="1" applyFont="1" applyBorder="1" applyAlignment="1">
      <alignment horizontal="center" vertical="center" wrapText="1"/>
    </xf>
    <xf numFmtId="49" fontId="43" fillId="0" borderId="21" xfId="0" applyNumberFormat="1" applyFont="1" applyBorder="1" applyAlignment="1">
      <alignment horizontal="center" vertical="center" wrapText="1"/>
    </xf>
    <xf numFmtId="0" fontId="42" fillId="7" borderId="0" xfId="0" applyFont="1" applyFill="1" applyAlignment="1">
      <alignment horizontal="center" vertical="center"/>
    </xf>
  </cellXfs>
  <cellStyles count="3">
    <cellStyle name="Денежный" xfId="2" builtinId="4"/>
    <cellStyle name="Обычный" xfId="0" builtinId="0"/>
    <cellStyle name="Финансовый" xfId="1" builtinId="3"/>
  </cellStyles>
  <dxfs count="0"/>
  <tableStyles count="0" defaultTableStyle="TableStyleMedium2" defaultPivotStyle="PivotStyleLight16"/>
  <colors>
    <mruColors>
      <color rgb="FFB46D21"/>
      <color rgb="FF01343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8.png"/><Relationship Id="rId7" Type="http://schemas.openxmlformats.org/officeDocument/2006/relationships/image" Target="../media/image12.jpe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jpeg"/><Relationship Id="rId11" Type="http://schemas.openxmlformats.org/officeDocument/2006/relationships/image" Target="../media/image16.png"/><Relationship Id="rId5" Type="http://schemas.openxmlformats.org/officeDocument/2006/relationships/image" Target="../media/image10.jpeg"/><Relationship Id="rId10" Type="http://schemas.openxmlformats.org/officeDocument/2006/relationships/image" Target="../media/image15.jpeg"/><Relationship Id="rId4" Type="http://schemas.openxmlformats.org/officeDocument/2006/relationships/image" Target="../media/image9.jpeg"/><Relationship Id="rId9" Type="http://schemas.openxmlformats.org/officeDocument/2006/relationships/image" Target="../media/image1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jpeg"/><Relationship Id="rId3" Type="http://schemas.openxmlformats.org/officeDocument/2006/relationships/image" Target="../media/image19.jpeg"/><Relationship Id="rId7" Type="http://schemas.openxmlformats.org/officeDocument/2006/relationships/image" Target="../media/image11.jpe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10.jpeg"/><Relationship Id="rId11" Type="http://schemas.openxmlformats.org/officeDocument/2006/relationships/image" Target="../media/image24.png"/><Relationship Id="rId5" Type="http://schemas.openxmlformats.org/officeDocument/2006/relationships/image" Target="../media/image9.jpeg"/><Relationship Id="rId10" Type="http://schemas.openxmlformats.org/officeDocument/2006/relationships/image" Target="../media/image23.png"/><Relationship Id="rId4" Type="http://schemas.openxmlformats.org/officeDocument/2006/relationships/image" Target="../media/image20.jpg"/><Relationship Id="rId9" Type="http://schemas.openxmlformats.org/officeDocument/2006/relationships/image" Target="../media/image2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eg"/><Relationship Id="rId2" Type="http://schemas.openxmlformats.org/officeDocument/2006/relationships/image" Target="../media/image25.jpeg"/><Relationship Id="rId1" Type="http://schemas.openxmlformats.org/officeDocument/2006/relationships/image" Target="../media/image1.jpeg"/><Relationship Id="rId5" Type="http://schemas.openxmlformats.org/officeDocument/2006/relationships/image" Target="../media/image27.jpeg"/><Relationship Id="rId4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378830</xdr:colOff>
      <xdr:row>2</xdr:row>
      <xdr:rowOff>79812</xdr:rowOff>
    </xdr:from>
    <xdr:to>
      <xdr:col>7</xdr:col>
      <xdr:colOff>400539</xdr:colOff>
      <xdr:row>2</xdr:row>
      <xdr:rowOff>2031999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515A665-DBC6-4263-8AF2-A8070622BD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77" t="20440" r="16411" b="30092"/>
        <a:stretch/>
      </xdr:blipFill>
      <xdr:spPr>
        <a:xfrm>
          <a:off x="574215" y="1359581"/>
          <a:ext cx="3382324" cy="1952187"/>
        </a:xfrm>
        <a:prstGeom prst="rect">
          <a:avLst/>
        </a:prstGeom>
      </xdr:spPr>
    </xdr:pic>
    <xdr:clientData/>
  </xdr:twoCellAnchor>
  <xdr:twoCellAnchor editAs="oneCell">
    <xdr:from>
      <xdr:col>11</xdr:col>
      <xdr:colOff>631199</xdr:colOff>
      <xdr:row>2</xdr:row>
      <xdr:rowOff>96764</xdr:rowOff>
    </xdr:from>
    <xdr:to>
      <xdr:col>17</xdr:col>
      <xdr:colOff>183498</xdr:colOff>
      <xdr:row>2</xdr:row>
      <xdr:rowOff>2104572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25E6C5E0-33B5-410E-A098-03BCD0AFD9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67" t="21572" r="19234" b="29560"/>
        <a:stretch/>
      </xdr:blipFill>
      <xdr:spPr>
        <a:xfrm>
          <a:off x="5379045" y="507072"/>
          <a:ext cx="3147376" cy="2007808"/>
        </a:xfrm>
        <a:prstGeom prst="rect">
          <a:avLst/>
        </a:prstGeom>
      </xdr:spPr>
    </xdr:pic>
    <xdr:clientData/>
  </xdr:twoCellAnchor>
  <xdr:twoCellAnchor editAs="oneCell">
    <xdr:from>
      <xdr:col>18</xdr:col>
      <xdr:colOff>156308</xdr:colOff>
      <xdr:row>2</xdr:row>
      <xdr:rowOff>55263</xdr:rowOff>
    </xdr:from>
    <xdr:to>
      <xdr:col>22</xdr:col>
      <xdr:colOff>529785</xdr:colOff>
      <xdr:row>2</xdr:row>
      <xdr:rowOff>1506273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9C99875F-AB60-461B-80EE-4661240302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10" t="29936" r="18456" b="15033"/>
        <a:stretch/>
      </xdr:blipFill>
      <xdr:spPr>
        <a:xfrm>
          <a:off x="9085385" y="1335032"/>
          <a:ext cx="2112400" cy="1451010"/>
        </a:xfrm>
        <a:prstGeom prst="rect">
          <a:avLst/>
        </a:prstGeom>
      </xdr:spPr>
    </xdr:pic>
    <xdr:clientData/>
  </xdr:twoCellAnchor>
  <xdr:twoCellAnchor editAs="oneCell">
    <xdr:from>
      <xdr:col>22</xdr:col>
      <xdr:colOff>415741</xdr:colOff>
      <xdr:row>2</xdr:row>
      <xdr:rowOff>576385</xdr:rowOff>
    </xdr:from>
    <xdr:to>
      <xdr:col>25</xdr:col>
      <xdr:colOff>592580</xdr:colOff>
      <xdr:row>2</xdr:row>
      <xdr:rowOff>2106048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425C816D-4B0A-463C-8A82-A7550AA431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64" t="31037" r="26237" b="13931"/>
        <a:stretch/>
      </xdr:blipFill>
      <xdr:spPr>
        <a:xfrm>
          <a:off x="11015356" y="1856154"/>
          <a:ext cx="2081839" cy="1529663"/>
        </a:xfrm>
        <a:prstGeom prst="rect">
          <a:avLst/>
        </a:prstGeom>
      </xdr:spPr>
    </xdr:pic>
    <xdr:clientData/>
  </xdr:twoCellAnchor>
  <xdr:twoCellAnchor editAs="oneCell">
    <xdr:from>
      <xdr:col>0</xdr:col>
      <xdr:colOff>39078</xdr:colOff>
      <xdr:row>0</xdr:row>
      <xdr:rowOff>68387</xdr:rowOff>
    </xdr:from>
    <xdr:to>
      <xdr:col>4</xdr:col>
      <xdr:colOff>58617</xdr:colOff>
      <xdr:row>0</xdr:row>
      <xdr:rowOff>844315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AC36600D-0F05-044E-6893-24F176D59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78" y="68387"/>
          <a:ext cx="1992924" cy="7759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533400</xdr:colOff>
      <xdr:row>17</xdr:row>
      <xdr:rowOff>58116</xdr:rowOff>
    </xdr:from>
    <xdr:ext cx="3210233" cy="1484933"/>
    <xdr:pic>
      <xdr:nvPicPr>
        <xdr:cNvPr id="7" name="Рисунок 6">
          <a:extLst>
            <a:ext uri="{FF2B5EF4-FFF2-40B4-BE49-F238E27FC236}">
              <a16:creationId xmlns:a16="http://schemas.microsoft.com/office/drawing/2014/main" id="{0769D3FC-453B-4AFB-8B1A-B032E81A81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6465" b="3672"/>
        <a:stretch/>
      </xdr:blipFill>
      <xdr:spPr>
        <a:xfrm>
          <a:off x="5019675" y="3496641"/>
          <a:ext cx="3210233" cy="1484933"/>
        </a:xfrm>
        <a:prstGeom prst="rect">
          <a:avLst/>
        </a:prstGeom>
      </xdr:spPr>
    </xdr:pic>
    <xdr:clientData/>
  </xdr:oneCellAnchor>
  <xdr:oneCellAnchor>
    <xdr:from>
      <xdr:col>9</xdr:col>
      <xdr:colOff>180974</xdr:colOff>
      <xdr:row>2</xdr:row>
      <xdr:rowOff>28575</xdr:rowOff>
    </xdr:from>
    <xdr:ext cx="3444561" cy="1228213"/>
    <xdr:pic>
      <xdr:nvPicPr>
        <xdr:cNvPr id="8" name="Рисунок 7">
          <a:extLst>
            <a:ext uri="{FF2B5EF4-FFF2-40B4-BE49-F238E27FC236}">
              <a16:creationId xmlns:a16="http://schemas.microsoft.com/office/drawing/2014/main" id="{46953FA8-9277-4CEF-8654-11C579564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13163549" y="676275"/>
          <a:ext cx="3444561" cy="1228213"/>
        </a:xfrm>
        <a:prstGeom prst="rect">
          <a:avLst/>
        </a:prstGeom>
      </xdr:spPr>
    </xdr:pic>
    <xdr:clientData/>
  </xdr:oneCellAnchor>
  <xdr:oneCellAnchor>
    <xdr:from>
      <xdr:col>9</xdr:col>
      <xdr:colOff>171449</xdr:colOff>
      <xdr:row>9</xdr:row>
      <xdr:rowOff>35712</xdr:rowOff>
    </xdr:from>
    <xdr:ext cx="3457575" cy="1219875"/>
    <xdr:pic>
      <xdr:nvPicPr>
        <xdr:cNvPr id="9" name="Рисунок 8">
          <a:extLst>
            <a:ext uri="{FF2B5EF4-FFF2-40B4-BE49-F238E27FC236}">
              <a16:creationId xmlns:a16="http://schemas.microsoft.com/office/drawing/2014/main" id="{1690105D-E26F-453C-9F6C-8549E955F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13154024" y="2035962"/>
          <a:ext cx="3457575" cy="1219875"/>
        </a:xfrm>
        <a:prstGeom prst="rect">
          <a:avLst/>
        </a:prstGeom>
      </xdr:spPr>
    </xdr:pic>
    <xdr:clientData/>
  </xdr:oneCellAnchor>
  <xdr:oneCellAnchor>
    <xdr:from>
      <xdr:col>9</xdr:col>
      <xdr:colOff>28576</xdr:colOff>
      <xdr:row>28</xdr:row>
      <xdr:rowOff>76199</xdr:rowOff>
    </xdr:from>
    <xdr:ext cx="1333501" cy="933451"/>
    <xdr:pic>
      <xdr:nvPicPr>
        <xdr:cNvPr id="10" name="Рисунок 9">
          <a:extLst>
            <a:ext uri="{FF2B5EF4-FFF2-40B4-BE49-F238E27FC236}">
              <a16:creationId xmlns:a16="http://schemas.microsoft.com/office/drawing/2014/main" id="{512EFDC5-99F9-4DE8-A961-F70B3FC90D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75" t="29546" r="14208" b="12018"/>
        <a:stretch/>
      </xdr:blipFill>
      <xdr:spPr>
        <a:xfrm>
          <a:off x="13011151" y="6095999"/>
          <a:ext cx="1333501" cy="933451"/>
        </a:xfrm>
        <a:prstGeom prst="rect">
          <a:avLst/>
        </a:prstGeom>
      </xdr:spPr>
    </xdr:pic>
    <xdr:clientData/>
  </xdr:oneCellAnchor>
  <xdr:oneCellAnchor>
    <xdr:from>
      <xdr:col>6</xdr:col>
      <xdr:colOff>66674</xdr:colOff>
      <xdr:row>28</xdr:row>
      <xdr:rowOff>40180</xdr:rowOff>
    </xdr:from>
    <xdr:ext cx="1428751" cy="1026620"/>
    <xdr:pic>
      <xdr:nvPicPr>
        <xdr:cNvPr id="11" name="Рисунок 10">
          <a:extLst>
            <a:ext uri="{FF2B5EF4-FFF2-40B4-BE49-F238E27FC236}">
              <a16:creationId xmlns:a16="http://schemas.microsoft.com/office/drawing/2014/main" id="{89677FB3-ADF1-4CC8-9E46-19AA938B27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88" t="29120" r="18899" b="14559"/>
        <a:stretch/>
      </xdr:blipFill>
      <xdr:spPr>
        <a:xfrm>
          <a:off x="8601074" y="6059980"/>
          <a:ext cx="1428751" cy="1026620"/>
        </a:xfrm>
        <a:prstGeom prst="rect">
          <a:avLst/>
        </a:prstGeom>
      </xdr:spPr>
    </xdr:pic>
    <xdr:clientData/>
  </xdr:oneCellAnchor>
  <xdr:oneCellAnchor>
    <xdr:from>
      <xdr:col>8</xdr:col>
      <xdr:colOff>72391</xdr:colOff>
      <xdr:row>28</xdr:row>
      <xdr:rowOff>85725</xdr:rowOff>
    </xdr:from>
    <xdr:ext cx="1245308" cy="895350"/>
    <xdr:pic>
      <xdr:nvPicPr>
        <xdr:cNvPr id="12" name="Рисунок 11">
          <a:extLst>
            <a:ext uri="{FF2B5EF4-FFF2-40B4-BE49-F238E27FC236}">
              <a16:creationId xmlns:a16="http://schemas.microsoft.com/office/drawing/2014/main" id="{F80684D1-6EBC-4FDC-842E-45965498D1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84" t="29815" r="24097" b="14228"/>
        <a:stretch/>
      </xdr:blipFill>
      <xdr:spPr>
        <a:xfrm>
          <a:off x="11664316" y="6105525"/>
          <a:ext cx="1245308" cy="895350"/>
        </a:xfrm>
        <a:prstGeom prst="rect">
          <a:avLst/>
        </a:prstGeom>
      </xdr:spPr>
    </xdr:pic>
    <xdr:clientData/>
  </xdr:oneCellAnchor>
  <xdr:twoCellAnchor editAs="oneCell">
    <xdr:from>
      <xdr:col>9</xdr:col>
      <xdr:colOff>219076</xdr:colOff>
      <xdr:row>21</xdr:row>
      <xdr:rowOff>95250</xdr:rowOff>
    </xdr:from>
    <xdr:to>
      <xdr:col>9</xdr:col>
      <xdr:colOff>1131267</xdr:colOff>
      <xdr:row>23</xdr:row>
      <xdr:rowOff>266700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717FC5D7-FFC5-4FE7-A50C-3CD54337B6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273" t="30986" r="26087" b="30436"/>
        <a:stretch/>
      </xdr:blipFill>
      <xdr:spPr>
        <a:xfrm>
          <a:off x="13201651" y="4267200"/>
          <a:ext cx="912191" cy="5334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304800</xdr:colOff>
      <xdr:row>46</xdr:row>
      <xdr:rowOff>121920</xdr:rowOff>
    </xdr:to>
    <xdr:sp macro="" textlink="">
      <xdr:nvSpPr>
        <xdr:cNvPr id="15" name="AutoShape 4">
          <a:extLst>
            <a:ext uri="{FF2B5EF4-FFF2-40B4-BE49-F238E27FC236}">
              <a16:creationId xmlns:a16="http://schemas.microsoft.com/office/drawing/2014/main" id="{3E3ECBD3-0E03-4C47-A578-AAAF31A4A069}"/>
            </a:ext>
          </a:extLst>
        </xdr:cNvPr>
        <xdr:cNvSpPr>
          <a:spLocks noChangeAspect="1" noChangeArrowheads="1"/>
        </xdr:cNvSpPr>
      </xdr:nvSpPr>
      <xdr:spPr bwMode="auto">
        <a:xfrm>
          <a:off x="10172700" y="192633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153349</xdr:colOff>
      <xdr:row>16</xdr:row>
      <xdr:rowOff>180974</xdr:rowOff>
    </xdr:from>
    <xdr:to>
      <xdr:col>9</xdr:col>
      <xdr:colOff>1266825</xdr:colOff>
      <xdr:row>20</xdr:row>
      <xdr:rowOff>9525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5F6CAAEF-987C-4D78-99EF-C1FEAF4239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22" b="16520"/>
        <a:stretch/>
      </xdr:blipFill>
      <xdr:spPr>
        <a:xfrm>
          <a:off x="13135924" y="3448049"/>
          <a:ext cx="1113476" cy="552451"/>
        </a:xfrm>
        <a:prstGeom prst="rect">
          <a:avLst/>
        </a:prstGeom>
      </xdr:spPr>
    </xdr:pic>
    <xdr:clientData/>
  </xdr:twoCellAnchor>
  <xdr:twoCellAnchor editAs="oneCell">
    <xdr:from>
      <xdr:col>6</xdr:col>
      <xdr:colOff>1524000</xdr:colOff>
      <xdr:row>28</xdr:row>
      <xdr:rowOff>42030</xdr:rowOff>
    </xdr:from>
    <xdr:to>
      <xdr:col>7</xdr:col>
      <xdr:colOff>1485900</xdr:colOff>
      <xdr:row>33</xdr:row>
      <xdr:rowOff>157696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648E529E-C8D1-17FE-8C2D-FAF287A7F5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52" t="28478" r="24602" b="16226"/>
        <a:stretch/>
      </xdr:blipFill>
      <xdr:spPr>
        <a:xfrm>
          <a:off x="10058400" y="6061830"/>
          <a:ext cx="1495425" cy="1030066"/>
        </a:xfrm>
        <a:prstGeom prst="rect">
          <a:avLst/>
        </a:prstGeom>
      </xdr:spPr>
    </xdr:pic>
    <xdr:clientData/>
  </xdr:twoCellAnchor>
  <xdr:twoCellAnchor editAs="oneCell">
    <xdr:from>
      <xdr:col>10</xdr:col>
      <xdr:colOff>187999</xdr:colOff>
      <xdr:row>29</xdr:row>
      <xdr:rowOff>144215</xdr:rowOff>
    </xdr:from>
    <xdr:to>
      <xdr:col>12</xdr:col>
      <xdr:colOff>161925</xdr:colOff>
      <xdr:row>33</xdr:row>
      <xdr:rowOff>161924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B153A878-4B72-4299-8D77-461E29DA92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85" t="28784" r="17770" b="28739"/>
        <a:stretch/>
      </xdr:blipFill>
      <xdr:spPr>
        <a:xfrm>
          <a:off x="14589799" y="6354515"/>
          <a:ext cx="2498051" cy="741609"/>
        </a:xfrm>
        <a:prstGeom prst="rect">
          <a:avLst/>
        </a:prstGeom>
      </xdr:spPr>
    </xdr:pic>
    <xdr:clientData/>
  </xdr:twoCellAnchor>
  <xdr:twoCellAnchor editAs="oneCell">
    <xdr:from>
      <xdr:col>3</xdr:col>
      <xdr:colOff>561975</xdr:colOff>
      <xdr:row>7</xdr:row>
      <xdr:rowOff>1592</xdr:rowOff>
    </xdr:from>
    <xdr:to>
      <xdr:col>5</xdr:col>
      <xdr:colOff>733425</xdr:colOff>
      <xdr:row>14</xdr:row>
      <xdr:rowOff>73006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7C34D5F4-F993-2EC7-1250-2CA2CDFF4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048250" y="1601792"/>
          <a:ext cx="3171825" cy="13668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132080</xdr:colOff>
      <xdr:row>37</xdr:row>
      <xdr:rowOff>12064</xdr:rowOff>
    </xdr:from>
    <xdr:to>
      <xdr:col>11</xdr:col>
      <xdr:colOff>1450641</xdr:colOff>
      <xdr:row>55</xdr:row>
      <xdr:rowOff>142240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B0D915BF-6A8C-4218-9874-683877F90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01760" y="7469504"/>
          <a:ext cx="5707681" cy="3594736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59</xdr:row>
      <xdr:rowOff>0</xdr:rowOff>
    </xdr:from>
    <xdr:to>
      <xdr:col>8</xdr:col>
      <xdr:colOff>304800</xdr:colOff>
      <xdr:row>60</xdr:row>
      <xdr:rowOff>121920</xdr:rowOff>
    </xdr:to>
    <xdr:sp macro="" textlink="">
      <xdr:nvSpPr>
        <xdr:cNvPr id="15" name="AutoShape 4">
          <a:extLst>
            <a:ext uri="{FF2B5EF4-FFF2-40B4-BE49-F238E27FC236}">
              <a16:creationId xmlns:a16="http://schemas.microsoft.com/office/drawing/2014/main" id="{47B79042-38CC-42F5-A633-B8BA4CE6205C}"/>
            </a:ext>
          </a:extLst>
        </xdr:cNvPr>
        <xdr:cNvSpPr>
          <a:spLocks noChangeAspect="1" noChangeArrowheads="1"/>
        </xdr:cNvSpPr>
      </xdr:nvSpPr>
      <xdr:spPr bwMode="auto">
        <a:xfrm>
          <a:off x="10172700" y="192633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386080</xdr:colOff>
      <xdr:row>35</xdr:row>
      <xdr:rowOff>56516</xdr:rowOff>
    </xdr:from>
    <xdr:to>
      <xdr:col>5</xdr:col>
      <xdr:colOff>518160</xdr:colOff>
      <xdr:row>39</xdr:row>
      <xdr:rowOff>146321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2D814BD4-715B-4581-88CC-3D1B53459C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6367" b="9949"/>
        <a:stretch/>
      </xdr:blipFill>
      <xdr:spPr>
        <a:xfrm>
          <a:off x="4602480" y="7127876"/>
          <a:ext cx="2743200" cy="902605"/>
        </a:xfrm>
        <a:prstGeom prst="rect">
          <a:avLst/>
        </a:prstGeom>
      </xdr:spPr>
    </xdr:pic>
    <xdr:clientData/>
  </xdr:twoCellAnchor>
  <xdr:twoCellAnchor editAs="oneCell">
    <xdr:from>
      <xdr:col>8</xdr:col>
      <xdr:colOff>710565</xdr:colOff>
      <xdr:row>22</xdr:row>
      <xdr:rowOff>40640</xdr:rowOff>
    </xdr:from>
    <xdr:to>
      <xdr:col>11</xdr:col>
      <xdr:colOff>833121</xdr:colOff>
      <xdr:row>34</xdr:row>
      <xdr:rowOff>85174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67036F29-39F9-F0E0-6031-FF4EB6B4E5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08" t="23416" b="18259"/>
        <a:stretch/>
      </xdr:blipFill>
      <xdr:spPr>
        <a:xfrm>
          <a:off x="9580245" y="4724400"/>
          <a:ext cx="4511676" cy="2239094"/>
        </a:xfrm>
        <a:prstGeom prst="rect">
          <a:avLst/>
        </a:prstGeom>
      </xdr:spPr>
    </xdr:pic>
    <xdr:clientData/>
  </xdr:twoCellAnchor>
  <xdr:twoCellAnchor editAs="oneCell">
    <xdr:from>
      <xdr:col>1</xdr:col>
      <xdr:colOff>175895</xdr:colOff>
      <xdr:row>22</xdr:row>
      <xdr:rowOff>20320</xdr:rowOff>
    </xdr:from>
    <xdr:to>
      <xdr:col>5</xdr:col>
      <xdr:colOff>518160</xdr:colOff>
      <xdr:row>34</xdr:row>
      <xdr:rowOff>114192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70333285-9984-4C85-6A25-8CA5E88708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54" t="22812" b="28036"/>
        <a:stretch/>
      </xdr:blipFill>
      <xdr:spPr>
        <a:xfrm>
          <a:off x="1628775" y="4704080"/>
          <a:ext cx="5716905" cy="2288432"/>
        </a:xfrm>
        <a:prstGeom prst="rect">
          <a:avLst/>
        </a:prstGeom>
      </xdr:spPr>
    </xdr:pic>
    <xdr:clientData/>
  </xdr:twoCellAnchor>
  <xdr:oneCellAnchor>
    <xdr:from>
      <xdr:col>11</xdr:col>
      <xdr:colOff>95251</xdr:colOff>
      <xdr:row>3</xdr:row>
      <xdr:rowOff>114299</xdr:rowOff>
    </xdr:from>
    <xdr:ext cx="1333501" cy="933451"/>
    <xdr:pic>
      <xdr:nvPicPr>
        <xdr:cNvPr id="3" name="Рисунок 2">
          <a:extLst>
            <a:ext uri="{FF2B5EF4-FFF2-40B4-BE49-F238E27FC236}">
              <a16:creationId xmlns:a16="http://schemas.microsoft.com/office/drawing/2014/main" id="{E5FC4EFA-7608-48AA-AD38-140B463406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75" t="29546" r="14208" b="12018"/>
        <a:stretch/>
      </xdr:blipFill>
      <xdr:spPr>
        <a:xfrm>
          <a:off x="13277851" y="838199"/>
          <a:ext cx="1333501" cy="933451"/>
        </a:xfrm>
        <a:prstGeom prst="rect">
          <a:avLst/>
        </a:prstGeom>
      </xdr:spPr>
    </xdr:pic>
    <xdr:clientData/>
  </xdr:oneCellAnchor>
  <xdr:oneCellAnchor>
    <xdr:from>
      <xdr:col>8</xdr:col>
      <xdr:colOff>28574</xdr:colOff>
      <xdr:row>3</xdr:row>
      <xdr:rowOff>87805</xdr:rowOff>
    </xdr:from>
    <xdr:ext cx="1428751" cy="1026620"/>
    <xdr:pic>
      <xdr:nvPicPr>
        <xdr:cNvPr id="4" name="Рисунок 3">
          <a:extLst>
            <a:ext uri="{FF2B5EF4-FFF2-40B4-BE49-F238E27FC236}">
              <a16:creationId xmlns:a16="http://schemas.microsoft.com/office/drawing/2014/main" id="{622F9664-EACA-4090-B268-69EC2FD5EE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88" t="29120" r="18899" b="14559"/>
        <a:stretch/>
      </xdr:blipFill>
      <xdr:spPr>
        <a:xfrm>
          <a:off x="8829674" y="811705"/>
          <a:ext cx="1428751" cy="1026620"/>
        </a:xfrm>
        <a:prstGeom prst="rect">
          <a:avLst/>
        </a:prstGeom>
      </xdr:spPr>
    </xdr:pic>
    <xdr:clientData/>
  </xdr:oneCellAnchor>
  <xdr:oneCellAnchor>
    <xdr:from>
      <xdr:col>10</xdr:col>
      <xdr:colOff>34291</xdr:colOff>
      <xdr:row>3</xdr:row>
      <xdr:rowOff>123825</xdr:rowOff>
    </xdr:from>
    <xdr:ext cx="1245308" cy="895350"/>
    <xdr:pic>
      <xdr:nvPicPr>
        <xdr:cNvPr id="5" name="Рисунок 4">
          <a:extLst>
            <a:ext uri="{FF2B5EF4-FFF2-40B4-BE49-F238E27FC236}">
              <a16:creationId xmlns:a16="http://schemas.microsoft.com/office/drawing/2014/main" id="{39C6C974-86AD-4A3D-854D-B023CE6903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84" t="29815" r="24097" b="14228"/>
        <a:stretch/>
      </xdr:blipFill>
      <xdr:spPr>
        <a:xfrm>
          <a:off x="11835766" y="847725"/>
          <a:ext cx="1245308" cy="895350"/>
        </a:xfrm>
        <a:prstGeom prst="rect">
          <a:avLst/>
        </a:prstGeom>
      </xdr:spPr>
    </xdr:pic>
    <xdr:clientData/>
  </xdr:oneCellAnchor>
  <xdr:twoCellAnchor editAs="oneCell">
    <xdr:from>
      <xdr:col>9</xdr:col>
      <xdr:colOff>49530</xdr:colOff>
      <xdr:row>3</xdr:row>
      <xdr:rowOff>118230</xdr:rowOff>
    </xdr:from>
    <xdr:to>
      <xdr:col>10</xdr:col>
      <xdr:colOff>19050</xdr:colOff>
      <xdr:row>8</xdr:row>
      <xdr:rowOff>37681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9A81726C-2F9C-4EF5-8A54-FA7B986119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52" t="28478" r="24602" b="16226"/>
        <a:stretch/>
      </xdr:blipFill>
      <xdr:spPr>
        <a:xfrm>
          <a:off x="10327005" y="842130"/>
          <a:ext cx="1493520" cy="1026256"/>
        </a:xfrm>
        <a:prstGeom prst="rect">
          <a:avLst/>
        </a:prstGeom>
      </xdr:spPr>
    </xdr:pic>
    <xdr:clientData/>
  </xdr:twoCellAnchor>
  <xdr:twoCellAnchor editAs="oneCell">
    <xdr:from>
      <xdr:col>12</xdr:col>
      <xdr:colOff>178474</xdr:colOff>
      <xdr:row>6</xdr:row>
      <xdr:rowOff>306140</xdr:rowOff>
    </xdr:from>
    <xdr:to>
      <xdr:col>14</xdr:col>
      <xdr:colOff>1455420</xdr:colOff>
      <xdr:row>9</xdr:row>
      <xdr:rowOff>148589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13A8A7D7-25B2-4B0A-8791-68B34B479B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85" t="28784" r="17770" b="28739"/>
        <a:stretch/>
      </xdr:blipFill>
      <xdr:spPr>
        <a:xfrm>
          <a:off x="14866024" y="1391990"/>
          <a:ext cx="2496146" cy="737799"/>
        </a:xfrm>
        <a:prstGeom prst="rect">
          <a:avLst/>
        </a:prstGeom>
      </xdr:spPr>
    </xdr:pic>
    <xdr:clientData/>
  </xdr:twoCellAnchor>
  <xdr:twoCellAnchor editAs="oneCell">
    <xdr:from>
      <xdr:col>0</xdr:col>
      <xdr:colOff>294639</xdr:colOff>
      <xdr:row>40</xdr:row>
      <xdr:rowOff>213360</xdr:rowOff>
    </xdr:from>
    <xdr:to>
      <xdr:col>5</xdr:col>
      <xdr:colOff>1471498</xdr:colOff>
      <xdr:row>46</xdr:row>
      <xdr:rowOff>111760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220F1AA-7859-B058-682D-18925E27A3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t="21678" b="6294"/>
        <a:stretch/>
      </xdr:blipFill>
      <xdr:spPr>
        <a:xfrm>
          <a:off x="294639" y="8290560"/>
          <a:ext cx="8004379" cy="1046480"/>
        </a:xfrm>
        <a:prstGeom prst="rect">
          <a:avLst/>
        </a:prstGeom>
      </xdr:spPr>
    </xdr:pic>
    <xdr:clientData/>
  </xdr:twoCellAnchor>
  <xdr:twoCellAnchor editAs="oneCell">
    <xdr:from>
      <xdr:col>0</xdr:col>
      <xdr:colOff>355600</xdr:colOff>
      <xdr:row>49</xdr:row>
      <xdr:rowOff>30480</xdr:rowOff>
    </xdr:from>
    <xdr:to>
      <xdr:col>5</xdr:col>
      <xdr:colOff>1358682</xdr:colOff>
      <xdr:row>56</xdr:row>
      <xdr:rowOff>40751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64C635B9-39DE-C4B0-E291-A0334AF588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t="6617"/>
        <a:stretch/>
      </xdr:blipFill>
      <xdr:spPr>
        <a:xfrm>
          <a:off x="355600" y="9753600"/>
          <a:ext cx="7830602" cy="129043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56445</xdr:colOff>
      <xdr:row>1</xdr:row>
      <xdr:rowOff>188149</xdr:rowOff>
    </xdr:from>
    <xdr:to>
      <xdr:col>7</xdr:col>
      <xdr:colOff>228467</xdr:colOff>
      <xdr:row>1</xdr:row>
      <xdr:rowOff>1971683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E5E73F32-258E-48AB-A90F-E16F947DB3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77" t="18135" r="16411" b="27461"/>
        <a:stretch/>
      </xdr:blipFill>
      <xdr:spPr>
        <a:xfrm>
          <a:off x="986085" y="599629"/>
          <a:ext cx="2800922" cy="1783534"/>
        </a:xfrm>
        <a:prstGeom prst="rect">
          <a:avLst/>
        </a:prstGeom>
      </xdr:spPr>
    </xdr:pic>
    <xdr:clientData/>
  </xdr:twoCellAnchor>
  <xdr:twoCellAnchor editAs="oneCell">
    <xdr:from>
      <xdr:col>8</xdr:col>
      <xdr:colOff>73529</xdr:colOff>
      <xdr:row>1</xdr:row>
      <xdr:rowOff>342700</xdr:rowOff>
    </xdr:from>
    <xdr:to>
      <xdr:col>12</xdr:col>
      <xdr:colOff>680021</xdr:colOff>
      <xdr:row>1</xdr:row>
      <xdr:rowOff>1963462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28ECB3C-F3D5-4499-960F-81AD3A3824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10" t="29936" r="18456" b="15033"/>
        <a:stretch/>
      </xdr:blipFill>
      <xdr:spPr>
        <a:xfrm>
          <a:off x="4157849" y="754180"/>
          <a:ext cx="2343852" cy="1620762"/>
        </a:xfrm>
        <a:prstGeom prst="rect">
          <a:avLst/>
        </a:prstGeom>
      </xdr:spPr>
    </xdr:pic>
    <xdr:clientData/>
  </xdr:twoCellAnchor>
  <xdr:twoCellAnchor editAs="oneCell">
    <xdr:from>
      <xdr:col>12</xdr:col>
      <xdr:colOff>737553</xdr:colOff>
      <xdr:row>1</xdr:row>
      <xdr:rowOff>318509</xdr:rowOff>
    </xdr:from>
    <xdr:to>
      <xdr:col>15</xdr:col>
      <xdr:colOff>632986</xdr:colOff>
      <xdr:row>1</xdr:row>
      <xdr:rowOff>1890245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8DB3CC2-EDC6-4255-B8AA-9B27BE9A98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64" t="31037" r="26237" b="13931"/>
        <a:stretch/>
      </xdr:blipFill>
      <xdr:spPr>
        <a:xfrm>
          <a:off x="6559233" y="729989"/>
          <a:ext cx="2135713" cy="1571736"/>
        </a:xfrm>
        <a:prstGeom prst="rect">
          <a:avLst/>
        </a:prstGeom>
      </xdr:spPr>
    </xdr:pic>
    <xdr:clientData/>
  </xdr:twoCellAnchor>
  <xdr:twoCellAnchor editAs="oneCell">
    <xdr:from>
      <xdr:col>19</xdr:col>
      <xdr:colOff>54814</xdr:colOff>
      <xdr:row>1</xdr:row>
      <xdr:rowOff>96764</xdr:rowOff>
    </xdr:from>
    <xdr:to>
      <xdr:col>24</xdr:col>
      <xdr:colOff>417959</xdr:colOff>
      <xdr:row>1</xdr:row>
      <xdr:rowOff>2104572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4ED5F813-481D-4119-BACD-9CB0AB420F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67" t="21572" r="19234" b="29560"/>
        <a:stretch/>
      </xdr:blipFill>
      <xdr:spPr>
        <a:xfrm>
          <a:off x="10166554" y="508244"/>
          <a:ext cx="3144445" cy="2007808"/>
        </a:xfrm>
        <a:prstGeom prst="rect">
          <a:avLst/>
        </a:prstGeom>
      </xdr:spPr>
    </xdr:pic>
    <xdr:clientData/>
  </xdr:twoCellAnchor>
  <xdr:twoCellAnchor editAs="oneCell">
    <xdr:from>
      <xdr:col>24</xdr:col>
      <xdr:colOff>329259</xdr:colOff>
      <xdr:row>1</xdr:row>
      <xdr:rowOff>364202</xdr:rowOff>
    </xdr:from>
    <xdr:to>
      <xdr:col>29</xdr:col>
      <xdr:colOff>314863</xdr:colOff>
      <xdr:row>1</xdr:row>
      <xdr:rowOff>1984964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9B92D432-8B7D-4A02-A307-1386916945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10" t="29936" r="18456" b="15033"/>
        <a:stretch/>
      </xdr:blipFill>
      <xdr:spPr>
        <a:xfrm>
          <a:off x="13222299" y="775682"/>
          <a:ext cx="2355424" cy="1620762"/>
        </a:xfrm>
        <a:prstGeom prst="rect">
          <a:avLst/>
        </a:prstGeom>
      </xdr:spPr>
    </xdr:pic>
    <xdr:clientData/>
  </xdr:twoCellAnchor>
  <xdr:twoCellAnchor editAs="oneCell">
    <xdr:from>
      <xdr:col>29</xdr:col>
      <xdr:colOff>306543</xdr:colOff>
      <xdr:row>1</xdr:row>
      <xdr:rowOff>368234</xdr:rowOff>
    </xdr:from>
    <xdr:to>
      <xdr:col>32</xdr:col>
      <xdr:colOff>540642</xdr:colOff>
      <xdr:row>1</xdr:row>
      <xdr:rowOff>1939970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7DE53D84-FAEA-4D1B-8E64-6AD79B8E1F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64" t="31037" r="26237" b="13931"/>
        <a:stretch/>
      </xdr:blipFill>
      <xdr:spPr>
        <a:xfrm>
          <a:off x="15569403" y="779714"/>
          <a:ext cx="2131479" cy="15717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Office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8C92F-3315-494F-92D1-45B76D7B7D16}">
  <sheetPr>
    <tabColor rgb="FFFFC000"/>
    <pageSetUpPr fitToPage="1"/>
  </sheetPr>
  <dimension ref="A1:AB46"/>
  <sheetViews>
    <sheetView zoomScale="78" zoomScaleNormal="78" workbookViewId="0">
      <selection activeCell="AF1" sqref="AF1"/>
    </sheetView>
  </sheetViews>
  <sheetFormatPr defaultRowHeight="13.8" x14ac:dyDescent="0.3"/>
  <cols>
    <col min="1" max="1" width="2.77734375" style="13" customWidth="1"/>
    <col min="2" max="2" width="10.5546875" style="13" customWidth="1"/>
    <col min="3" max="9" width="7.6640625" style="13" customWidth="1"/>
    <col min="10" max="10" width="2.88671875" style="13" customWidth="1"/>
    <col min="11" max="11" width="3.109375" style="13" customWidth="1"/>
    <col min="12" max="12" width="11.77734375" style="13" customWidth="1"/>
    <col min="13" max="19" width="8.109375" style="13" customWidth="1"/>
    <col min="20" max="20" width="3.21875" style="13" customWidth="1"/>
    <col min="21" max="21" width="3" style="13" customWidth="1"/>
    <col min="22" max="22" width="11" style="13" customWidth="1"/>
    <col min="23" max="26" width="9.21875" style="13" customWidth="1"/>
    <col min="27" max="28" width="3" style="13" customWidth="1"/>
    <col min="29" max="16384" width="8.88671875" style="13"/>
  </cols>
  <sheetData>
    <row r="1" spans="1:28" ht="68.400000000000006" customHeight="1" x14ac:dyDescent="0.3">
      <c r="A1" s="196" t="s">
        <v>132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65"/>
      <c r="AB1" s="65"/>
    </row>
    <row r="2" spans="1:28" ht="32.4" customHeight="1" x14ac:dyDescent="0.3">
      <c r="A2" s="198" t="s">
        <v>127</v>
      </c>
      <c r="B2" s="198"/>
      <c r="C2" s="198"/>
      <c r="D2" s="198"/>
      <c r="E2" s="198"/>
      <c r="F2" s="198"/>
      <c r="G2" s="198"/>
      <c r="H2" s="198"/>
      <c r="I2" s="198"/>
      <c r="J2" s="66"/>
      <c r="K2" s="198" t="s">
        <v>128</v>
      </c>
      <c r="L2" s="198"/>
      <c r="M2" s="198"/>
      <c r="N2" s="198"/>
      <c r="O2" s="198"/>
      <c r="P2" s="198"/>
      <c r="Q2" s="198"/>
      <c r="R2" s="198"/>
      <c r="S2" s="198"/>
      <c r="T2" s="67"/>
      <c r="U2" s="198" t="s">
        <v>129</v>
      </c>
      <c r="V2" s="198"/>
      <c r="W2" s="198"/>
      <c r="X2" s="198"/>
      <c r="Y2" s="198"/>
      <c r="Z2" s="198"/>
      <c r="AA2" s="65"/>
      <c r="AB2" s="65"/>
    </row>
    <row r="3" spans="1:28" ht="169.8" customHeight="1" x14ac:dyDescent="0.3">
      <c r="A3" s="193"/>
      <c r="B3" s="193"/>
      <c r="C3" s="193"/>
      <c r="D3" s="193"/>
      <c r="E3" s="193"/>
      <c r="F3" s="193"/>
      <c r="G3" s="193"/>
      <c r="H3" s="193"/>
      <c r="I3" s="193"/>
      <c r="J3" s="42"/>
      <c r="K3" s="193"/>
      <c r="L3" s="193"/>
      <c r="M3" s="193"/>
      <c r="N3" s="193"/>
      <c r="O3" s="193"/>
      <c r="P3" s="193"/>
      <c r="Q3" s="193"/>
      <c r="R3" s="193"/>
      <c r="S3" s="193"/>
      <c r="T3" s="193"/>
      <c r="U3" s="193"/>
      <c r="V3" s="193"/>
      <c r="W3" s="193"/>
      <c r="X3" s="193"/>
      <c r="Y3" s="193"/>
      <c r="Z3" s="193"/>
      <c r="AA3" s="14"/>
    </row>
    <row r="4" spans="1:28" ht="37.200000000000003" customHeight="1" x14ac:dyDescent="0.3">
      <c r="A4" s="189" t="s">
        <v>44</v>
      </c>
      <c r="B4" s="189"/>
      <c r="C4" s="189"/>
      <c r="D4" s="189"/>
      <c r="E4" s="189"/>
      <c r="F4" s="189"/>
      <c r="G4" s="189"/>
      <c r="H4" s="189"/>
      <c r="I4" s="189"/>
      <c r="J4" s="77"/>
      <c r="K4" s="189" t="s">
        <v>49</v>
      </c>
      <c r="L4" s="189"/>
      <c r="M4" s="189"/>
      <c r="N4" s="189"/>
      <c r="O4" s="189"/>
      <c r="P4" s="189"/>
      <c r="Q4" s="189"/>
      <c r="R4" s="189"/>
      <c r="S4" s="189"/>
      <c r="T4" s="78"/>
      <c r="U4" s="190" t="s">
        <v>206</v>
      </c>
      <c r="V4" s="190"/>
      <c r="W4" s="190"/>
      <c r="X4" s="190"/>
      <c r="Y4" s="190"/>
      <c r="Z4" s="190"/>
      <c r="AA4" s="14"/>
    </row>
    <row r="5" spans="1:28" s="47" customFormat="1" ht="14.4" customHeight="1" x14ac:dyDescent="0.3">
      <c r="A5" s="63"/>
      <c r="B5" s="191" t="s">
        <v>47</v>
      </c>
      <c r="C5" s="191"/>
      <c r="D5" s="191"/>
      <c r="E5" s="191"/>
      <c r="F5" s="191"/>
      <c r="G5" s="191"/>
      <c r="H5" s="191"/>
      <c r="I5" s="191"/>
      <c r="J5" s="44"/>
      <c r="K5" s="64"/>
      <c r="L5" s="191" t="s">
        <v>61</v>
      </c>
      <c r="M5" s="191"/>
      <c r="N5" s="191"/>
      <c r="O5" s="191"/>
      <c r="P5" s="191"/>
      <c r="Q5" s="191"/>
      <c r="R5" s="191"/>
      <c r="S5" s="191"/>
      <c r="T5" s="45"/>
      <c r="U5" s="74"/>
      <c r="V5" s="191" t="s">
        <v>48</v>
      </c>
      <c r="W5" s="191"/>
      <c r="X5" s="191"/>
      <c r="Y5" s="191"/>
      <c r="Z5" s="191"/>
      <c r="AA5" s="14"/>
      <c r="AB5" s="13"/>
    </row>
    <row r="6" spans="1:28" s="47" customFormat="1" ht="14.4" customHeight="1" x14ac:dyDescent="0.3">
      <c r="A6" s="63"/>
      <c r="B6" s="70"/>
      <c r="C6" s="71" t="s">
        <v>50</v>
      </c>
      <c r="D6" s="71" t="s">
        <v>51</v>
      </c>
      <c r="E6" s="71" t="s">
        <v>52</v>
      </c>
      <c r="F6" s="71" t="s">
        <v>53</v>
      </c>
      <c r="G6" s="71" t="s">
        <v>54</v>
      </c>
      <c r="H6" s="71" t="s">
        <v>55</v>
      </c>
      <c r="I6" s="71" t="s">
        <v>56</v>
      </c>
      <c r="J6" s="44"/>
      <c r="K6" s="64"/>
      <c r="L6" s="191"/>
      <c r="M6" s="191"/>
      <c r="N6" s="191"/>
      <c r="O6" s="191"/>
      <c r="P6" s="191"/>
      <c r="Q6" s="191"/>
      <c r="R6" s="191"/>
      <c r="S6" s="191"/>
      <c r="T6" s="45"/>
      <c r="U6" s="74"/>
      <c r="V6" s="75"/>
      <c r="W6" s="76" t="s">
        <v>57</v>
      </c>
      <c r="X6" s="76" t="s">
        <v>58</v>
      </c>
      <c r="Y6" s="76" t="s">
        <v>59</v>
      </c>
      <c r="Z6" s="76" t="s">
        <v>60</v>
      </c>
      <c r="AA6" s="14"/>
      <c r="AB6" s="13"/>
    </row>
    <row r="7" spans="1:28" ht="14.4" customHeight="1" x14ac:dyDescent="0.3">
      <c r="A7" s="192" t="s">
        <v>62</v>
      </c>
      <c r="B7" s="72" t="s">
        <v>63</v>
      </c>
      <c r="C7" s="62">
        <v>14000</v>
      </c>
      <c r="D7" s="62">
        <v>14000</v>
      </c>
      <c r="E7" s="62">
        <v>16500</v>
      </c>
      <c r="F7" s="62">
        <v>19000</v>
      </c>
      <c r="G7" s="62">
        <v>21500</v>
      </c>
      <c r="H7" s="62">
        <v>24000</v>
      </c>
      <c r="I7" s="62">
        <v>26500</v>
      </c>
      <c r="J7" s="61"/>
      <c r="K7" s="192" t="s">
        <v>68</v>
      </c>
      <c r="L7" s="73"/>
      <c r="M7" s="71" t="s">
        <v>50</v>
      </c>
      <c r="N7" s="71" t="s">
        <v>51</v>
      </c>
      <c r="O7" s="71" t="s">
        <v>52</v>
      </c>
      <c r="P7" s="71" t="s">
        <v>53</v>
      </c>
      <c r="Q7" s="71" t="s">
        <v>54</v>
      </c>
      <c r="R7" s="71" t="s">
        <v>55</v>
      </c>
      <c r="S7" s="71" t="s">
        <v>56</v>
      </c>
      <c r="U7" s="192" t="s">
        <v>64</v>
      </c>
      <c r="V7" s="72" t="s">
        <v>65</v>
      </c>
      <c r="W7" s="62">
        <v>11000</v>
      </c>
      <c r="X7" s="62">
        <v>11000</v>
      </c>
      <c r="Y7" s="62">
        <v>11000</v>
      </c>
      <c r="Z7" s="62">
        <v>11700</v>
      </c>
      <c r="AA7" s="14"/>
    </row>
    <row r="8" spans="1:28" ht="13.8" customHeight="1" x14ac:dyDescent="0.3">
      <c r="A8" s="192"/>
      <c r="B8" s="72" t="s">
        <v>66</v>
      </c>
      <c r="C8" s="62">
        <v>14000</v>
      </c>
      <c r="D8" s="62">
        <v>16500</v>
      </c>
      <c r="E8" s="62">
        <v>19000</v>
      </c>
      <c r="F8" s="62">
        <v>21500</v>
      </c>
      <c r="G8" s="62">
        <v>24000</v>
      </c>
      <c r="H8" s="62">
        <v>26500</v>
      </c>
      <c r="I8" s="62">
        <v>29000</v>
      </c>
      <c r="J8" s="61"/>
      <c r="K8" s="192"/>
      <c r="L8" s="73" t="s">
        <v>67</v>
      </c>
      <c r="M8" s="62">
        <v>32000</v>
      </c>
      <c r="N8" s="62">
        <v>36000</v>
      </c>
      <c r="O8" s="62">
        <v>40000</v>
      </c>
      <c r="P8" s="62">
        <v>44000</v>
      </c>
      <c r="Q8" s="62">
        <v>48000</v>
      </c>
      <c r="R8" s="62">
        <v>52000</v>
      </c>
      <c r="S8" s="62">
        <v>56000</v>
      </c>
      <c r="U8" s="192"/>
      <c r="V8" s="72" t="s">
        <v>67</v>
      </c>
      <c r="W8" s="62">
        <v>11000</v>
      </c>
      <c r="X8" s="62">
        <v>11000</v>
      </c>
      <c r="Y8" s="62">
        <v>12200</v>
      </c>
      <c r="Z8" s="62">
        <v>14700</v>
      </c>
      <c r="AA8" s="14"/>
    </row>
    <row r="9" spans="1:28" x14ac:dyDescent="0.3">
      <c r="A9" s="192"/>
      <c r="B9" s="72" t="s">
        <v>69</v>
      </c>
      <c r="C9" s="62">
        <v>16500</v>
      </c>
      <c r="D9" s="62">
        <v>19000</v>
      </c>
      <c r="E9" s="62">
        <v>21500</v>
      </c>
      <c r="F9" s="62">
        <v>24000</v>
      </c>
      <c r="G9" s="62">
        <v>26500</v>
      </c>
      <c r="H9" s="62">
        <v>29000</v>
      </c>
      <c r="I9" s="62">
        <v>31500</v>
      </c>
      <c r="J9" s="61"/>
      <c r="K9" s="192"/>
      <c r="L9" s="72" t="s">
        <v>70</v>
      </c>
      <c r="M9" s="62">
        <v>36000</v>
      </c>
      <c r="N9" s="62">
        <v>40000</v>
      </c>
      <c r="O9" s="62">
        <v>44000</v>
      </c>
      <c r="P9" s="62">
        <v>48000</v>
      </c>
      <c r="Q9" s="62">
        <v>52000</v>
      </c>
      <c r="R9" s="62">
        <v>56000</v>
      </c>
      <c r="S9" s="62">
        <v>60000</v>
      </c>
      <c r="U9" s="192"/>
      <c r="V9" s="72" t="s">
        <v>70</v>
      </c>
      <c r="W9" s="62">
        <v>11000</v>
      </c>
      <c r="X9" s="62">
        <v>12200</v>
      </c>
      <c r="Y9" s="62">
        <v>14700</v>
      </c>
      <c r="Z9" s="62">
        <v>17600</v>
      </c>
      <c r="AA9" s="14"/>
    </row>
    <row r="10" spans="1:28" x14ac:dyDescent="0.3">
      <c r="A10" s="192"/>
      <c r="B10" s="72" t="s">
        <v>71</v>
      </c>
      <c r="C10" s="62">
        <v>19000</v>
      </c>
      <c r="D10" s="62">
        <v>21500</v>
      </c>
      <c r="E10" s="62">
        <v>24000</v>
      </c>
      <c r="F10" s="62">
        <v>26500</v>
      </c>
      <c r="G10" s="62">
        <v>29000</v>
      </c>
      <c r="H10" s="62">
        <v>31500</v>
      </c>
      <c r="I10" s="62">
        <v>34000</v>
      </c>
      <c r="J10" s="61"/>
      <c r="K10" s="192"/>
      <c r="L10" s="72" t="s">
        <v>72</v>
      </c>
      <c r="M10" s="62">
        <v>40000</v>
      </c>
      <c r="N10" s="62">
        <v>44000</v>
      </c>
      <c r="O10" s="62">
        <v>48000</v>
      </c>
      <c r="P10" s="62">
        <v>52000</v>
      </c>
      <c r="Q10" s="62">
        <v>56000</v>
      </c>
      <c r="R10" s="62">
        <v>60000</v>
      </c>
      <c r="S10" s="62">
        <v>64000</v>
      </c>
      <c r="U10" s="192"/>
      <c r="V10" s="72" t="s">
        <v>72</v>
      </c>
      <c r="W10" s="62">
        <v>11000</v>
      </c>
      <c r="X10" s="62">
        <v>14200</v>
      </c>
      <c r="Y10" s="62">
        <v>17100</v>
      </c>
      <c r="Z10" s="62">
        <v>20500</v>
      </c>
      <c r="AA10" s="14"/>
    </row>
    <row r="11" spans="1:28" x14ac:dyDescent="0.3">
      <c r="A11" s="192"/>
      <c r="B11" s="72" t="s">
        <v>73</v>
      </c>
      <c r="C11" s="62">
        <v>21500</v>
      </c>
      <c r="D11" s="62">
        <v>24000</v>
      </c>
      <c r="E11" s="62">
        <v>26500</v>
      </c>
      <c r="F11" s="62">
        <v>29000</v>
      </c>
      <c r="G11" s="62">
        <v>31500</v>
      </c>
      <c r="H11" s="62">
        <v>34000</v>
      </c>
      <c r="I11" s="62">
        <v>36500</v>
      </c>
      <c r="J11" s="61"/>
      <c r="K11" s="192"/>
      <c r="L11" s="72" t="s">
        <v>74</v>
      </c>
      <c r="M11" s="62">
        <v>44000</v>
      </c>
      <c r="N11" s="62">
        <v>48000</v>
      </c>
      <c r="O11" s="62">
        <v>52000</v>
      </c>
      <c r="P11" s="62">
        <v>56000</v>
      </c>
      <c r="Q11" s="62">
        <v>60000</v>
      </c>
      <c r="R11" s="62">
        <v>64000</v>
      </c>
      <c r="S11" s="62">
        <v>68000</v>
      </c>
      <c r="U11" s="192"/>
      <c r="V11" s="72" t="s">
        <v>74</v>
      </c>
      <c r="W11" s="62">
        <v>12500</v>
      </c>
      <c r="X11" s="62">
        <v>16300</v>
      </c>
      <c r="Y11" s="62">
        <v>19500</v>
      </c>
      <c r="Z11" s="62">
        <v>23400</v>
      </c>
      <c r="AA11" s="14"/>
    </row>
    <row r="12" spans="1:28" x14ac:dyDescent="0.3">
      <c r="A12" s="192"/>
      <c r="B12" s="72" t="s">
        <v>75</v>
      </c>
      <c r="C12" s="62">
        <v>24000</v>
      </c>
      <c r="D12" s="62">
        <v>26500</v>
      </c>
      <c r="E12" s="62">
        <v>29000</v>
      </c>
      <c r="F12" s="62">
        <v>31500</v>
      </c>
      <c r="G12" s="62">
        <v>34000</v>
      </c>
      <c r="H12" s="62">
        <v>36500</v>
      </c>
      <c r="I12" s="62">
        <v>39000</v>
      </c>
      <c r="J12" s="61"/>
      <c r="K12" s="192"/>
      <c r="L12" s="72" t="s">
        <v>76</v>
      </c>
      <c r="M12" s="62">
        <v>48000</v>
      </c>
      <c r="N12" s="62">
        <v>52000</v>
      </c>
      <c r="O12" s="62">
        <v>56000</v>
      </c>
      <c r="P12" s="62">
        <v>60000</v>
      </c>
      <c r="Q12" s="62">
        <v>64000</v>
      </c>
      <c r="R12" s="62">
        <v>68000</v>
      </c>
      <c r="S12" s="62">
        <v>72000</v>
      </c>
      <c r="U12" s="192"/>
      <c r="V12" s="72" t="s">
        <v>76</v>
      </c>
      <c r="W12" s="62">
        <v>14100</v>
      </c>
      <c r="X12" s="62">
        <v>18300</v>
      </c>
      <c r="Y12" s="62">
        <v>22000</v>
      </c>
      <c r="Z12" s="62">
        <v>26300</v>
      </c>
      <c r="AA12" s="14"/>
    </row>
    <row r="13" spans="1:28" x14ac:dyDescent="0.3">
      <c r="A13" s="192"/>
      <c r="B13" s="72" t="s">
        <v>77</v>
      </c>
      <c r="C13" s="62">
        <v>26500</v>
      </c>
      <c r="D13" s="62">
        <v>29000</v>
      </c>
      <c r="E13" s="62">
        <v>31500</v>
      </c>
      <c r="F13" s="62">
        <v>34000</v>
      </c>
      <c r="G13" s="62">
        <v>36500</v>
      </c>
      <c r="H13" s="62">
        <v>39000</v>
      </c>
      <c r="I13" s="62">
        <v>41500</v>
      </c>
      <c r="J13" s="61"/>
      <c r="K13" s="192"/>
      <c r="L13" s="72" t="s">
        <v>78</v>
      </c>
      <c r="M13" s="62">
        <v>52000</v>
      </c>
      <c r="N13" s="62">
        <v>56000</v>
      </c>
      <c r="O13" s="62">
        <v>60000</v>
      </c>
      <c r="P13" s="62">
        <v>64000</v>
      </c>
      <c r="Q13" s="62">
        <v>68000</v>
      </c>
      <c r="R13" s="62">
        <v>72000</v>
      </c>
      <c r="S13" s="62">
        <v>76000</v>
      </c>
      <c r="U13" s="192"/>
      <c r="V13" s="72" t="s">
        <v>78</v>
      </c>
      <c r="W13" s="62">
        <v>15600</v>
      </c>
      <c r="X13" s="62">
        <v>20300</v>
      </c>
      <c r="Y13" s="62">
        <v>24400</v>
      </c>
      <c r="Z13" s="62">
        <v>29300</v>
      </c>
      <c r="AA13" s="14"/>
    </row>
    <row r="14" spans="1:28" x14ac:dyDescent="0.3">
      <c r="A14" s="192"/>
      <c r="B14" s="72" t="s">
        <v>79</v>
      </c>
      <c r="C14" s="62">
        <v>29000</v>
      </c>
      <c r="D14" s="62">
        <v>31500</v>
      </c>
      <c r="E14" s="62">
        <v>34000</v>
      </c>
      <c r="F14" s="62">
        <v>36500</v>
      </c>
      <c r="G14" s="62">
        <v>39000</v>
      </c>
      <c r="H14" s="62">
        <v>41500</v>
      </c>
      <c r="I14" s="62">
        <v>44000</v>
      </c>
      <c r="J14" s="61"/>
      <c r="K14" s="192"/>
      <c r="L14" s="72" t="s">
        <v>80</v>
      </c>
      <c r="M14" s="62">
        <v>56000</v>
      </c>
      <c r="N14" s="62">
        <v>60000</v>
      </c>
      <c r="O14" s="62">
        <v>64000</v>
      </c>
      <c r="P14" s="62">
        <v>68000</v>
      </c>
      <c r="Q14" s="62">
        <v>72000</v>
      </c>
      <c r="R14" s="62">
        <v>76000</v>
      </c>
      <c r="S14" s="62">
        <v>80000</v>
      </c>
      <c r="U14" s="192"/>
      <c r="V14" s="72" t="s">
        <v>80</v>
      </c>
      <c r="W14" s="62">
        <v>17200</v>
      </c>
      <c r="X14" s="62">
        <v>22400</v>
      </c>
      <c r="Y14" s="62">
        <v>26800</v>
      </c>
      <c r="Z14" s="62">
        <v>32200</v>
      </c>
      <c r="AA14" s="14"/>
    </row>
    <row r="15" spans="1:28" x14ac:dyDescent="0.3">
      <c r="A15" s="192"/>
      <c r="B15" s="72" t="s">
        <v>81</v>
      </c>
      <c r="C15" s="62">
        <v>31500</v>
      </c>
      <c r="D15" s="62">
        <v>34000</v>
      </c>
      <c r="E15" s="62">
        <v>36500</v>
      </c>
      <c r="F15" s="62">
        <v>39000</v>
      </c>
      <c r="G15" s="62">
        <v>41500</v>
      </c>
      <c r="H15" s="62">
        <v>44000</v>
      </c>
      <c r="I15" s="62">
        <v>46500</v>
      </c>
      <c r="J15" s="61"/>
      <c r="K15" s="192"/>
      <c r="L15" s="72" t="s">
        <v>82</v>
      </c>
      <c r="M15" s="62">
        <v>60000</v>
      </c>
      <c r="N15" s="62">
        <v>64000</v>
      </c>
      <c r="O15" s="62">
        <v>68000</v>
      </c>
      <c r="P15" s="62">
        <v>72000</v>
      </c>
      <c r="Q15" s="62">
        <v>76000</v>
      </c>
      <c r="R15" s="62">
        <v>80000</v>
      </c>
      <c r="S15" s="62">
        <v>84000</v>
      </c>
      <c r="U15" s="192"/>
      <c r="V15" s="72" t="s">
        <v>82</v>
      </c>
      <c r="W15" s="62">
        <v>18800</v>
      </c>
      <c r="X15" s="62">
        <v>24400</v>
      </c>
      <c r="Y15" s="62">
        <v>29300</v>
      </c>
      <c r="Z15" s="62">
        <v>35100</v>
      </c>
      <c r="AA15" s="14"/>
    </row>
    <row r="16" spans="1:28" x14ac:dyDescent="0.3">
      <c r="A16" s="192"/>
      <c r="B16" s="72" t="s">
        <v>83</v>
      </c>
      <c r="C16" s="62">
        <v>34000</v>
      </c>
      <c r="D16" s="62">
        <v>36500</v>
      </c>
      <c r="E16" s="62">
        <v>39000</v>
      </c>
      <c r="F16" s="62">
        <v>41500</v>
      </c>
      <c r="G16" s="62">
        <v>44000</v>
      </c>
      <c r="H16" s="62">
        <v>46500</v>
      </c>
      <c r="I16" s="62">
        <v>49000</v>
      </c>
      <c r="J16" s="61"/>
      <c r="K16" s="192"/>
      <c r="L16" s="72" t="s">
        <v>84</v>
      </c>
      <c r="M16" s="62">
        <v>64000</v>
      </c>
      <c r="N16" s="62">
        <v>68000</v>
      </c>
      <c r="O16" s="62">
        <v>72000</v>
      </c>
      <c r="P16" s="62">
        <v>76000</v>
      </c>
      <c r="Q16" s="62">
        <v>80000</v>
      </c>
      <c r="R16" s="62">
        <v>84000</v>
      </c>
      <c r="S16" s="62">
        <v>88000</v>
      </c>
      <c r="U16" s="192"/>
      <c r="V16" s="72" t="s">
        <v>84</v>
      </c>
      <c r="W16" s="62">
        <v>20300</v>
      </c>
      <c r="X16" s="62">
        <v>26400</v>
      </c>
      <c r="Y16" s="62">
        <v>31700</v>
      </c>
      <c r="Z16" s="62">
        <v>38000</v>
      </c>
      <c r="AA16" s="14"/>
    </row>
    <row r="17" spans="1:27" x14ac:dyDescent="0.3">
      <c r="A17" s="192"/>
      <c r="B17" s="72" t="s">
        <v>85</v>
      </c>
      <c r="C17" s="62">
        <v>36500</v>
      </c>
      <c r="D17" s="62">
        <v>39000</v>
      </c>
      <c r="E17" s="62">
        <v>41500</v>
      </c>
      <c r="F17" s="62">
        <v>44000</v>
      </c>
      <c r="G17" s="62">
        <v>46500</v>
      </c>
      <c r="H17" s="62">
        <v>49000</v>
      </c>
      <c r="I17" s="62">
        <v>51500</v>
      </c>
      <c r="J17" s="61"/>
      <c r="K17" s="192"/>
      <c r="L17" s="72" t="s">
        <v>86</v>
      </c>
      <c r="M17" s="62">
        <v>68000</v>
      </c>
      <c r="N17" s="62">
        <v>72000</v>
      </c>
      <c r="O17" s="62">
        <v>76000</v>
      </c>
      <c r="P17" s="62">
        <v>80000</v>
      </c>
      <c r="Q17" s="62">
        <v>84000</v>
      </c>
      <c r="R17" s="62">
        <v>88000</v>
      </c>
      <c r="S17" s="62">
        <v>92000</v>
      </c>
      <c r="U17" s="192"/>
      <c r="V17" s="72" t="s">
        <v>86</v>
      </c>
      <c r="W17" s="62">
        <v>21900</v>
      </c>
      <c r="X17" s="62">
        <v>28400</v>
      </c>
      <c r="Y17" s="62">
        <v>34100</v>
      </c>
      <c r="Z17" s="62">
        <v>40900</v>
      </c>
      <c r="AA17" s="14"/>
    </row>
    <row r="18" spans="1:27" x14ac:dyDescent="0.3">
      <c r="A18" s="192"/>
      <c r="B18" s="72" t="s">
        <v>87</v>
      </c>
      <c r="C18" s="62">
        <v>39000</v>
      </c>
      <c r="D18" s="62">
        <v>41500</v>
      </c>
      <c r="E18" s="62">
        <v>44000</v>
      </c>
      <c r="F18" s="62">
        <v>46500</v>
      </c>
      <c r="G18" s="62">
        <v>49000</v>
      </c>
      <c r="H18" s="62">
        <v>51500</v>
      </c>
      <c r="I18" s="62">
        <v>54000</v>
      </c>
      <c r="J18" s="61"/>
      <c r="K18" s="192"/>
      <c r="L18" s="72" t="s">
        <v>88</v>
      </c>
      <c r="M18" s="62">
        <v>72000</v>
      </c>
      <c r="N18" s="62">
        <v>76000</v>
      </c>
      <c r="O18" s="62">
        <v>80000</v>
      </c>
      <c r="P18" s="62">
        <v>84000</v>
      </c>
      <c r="Q18" s="62">
        <v>88000</v>
      </c>
      <c r="R18" s="62">
        <v>92000</v>
      </c>
      <c r="S18" s="62">
        <v>96000</v>
      </c>
      <c r="U18" s="192"/>
      <c r="V18" s="72" t="s">
        <v>88</v>
      </c>
      <c r="W18" s="62">
        <v>23400</v>
      </c>
      <c r="X18" s="62">
        <v>30500</v>
      </c>
      <c r="Y18" s="62">
        <v>36600</v>
      </c>
      <c r="Z18" s="62">
        <v>43900</v>
      </c>
      <c r="AA18" s="14"/>
    </row>
    <row r="19" spans="1:27" x14ac:dyDescent="0.3">
      <c r="A19" s="192"/>
      <c r="B19" s="72" t="s">
        <v>89</v>
      </c>
      <c r="C19" s="62">
        <v>41500</v>
      </c>
      <c r="D19" s="62">
        <v>44000</v>
      </c>
      <c r="E19" s="62">
        <v>46500</v>
      </c>
      <c r="F19" s="62">
        <v>49000</v>
      </c>
      <c r="G19" s="62">
        <v>51500</v>
      </c>
      <c r="H19" s="62">
        <v>54000</v>
      </c>
      <c r="I19" s="62">
        <v>56500</v>
      </c>
      <c r="J19" s="61"/>
      <c r="K19" s="192"/>
      <c r="L19" s="72" t="s">
        <v>90</v>
      </c>
      <c r="M19" s="62">
        <v>76000</v>
      </c>
      <c r="N19" s="62">
        <v>80000</v>
      </c>
      <c r="O19" s="62">
        <v>84000</v>
      </c>
      <c r="P19" s="62">
        <v>88000</v>
      </c>
      <c r="Q19" s="62">
        <v>92000</v>
      </c>
      <c r="R19" s="62">
        <v>96000</v>
      </c>
      <c r="S19" s="62">
        <v>100000</v>
      </c>
      <c r="U19" s="192"/>
      <c r="V19" s="72" t="s">
        <v>90</v>
      </c>
      <c r="W19" s="62">
        <v>25000</v>
      </c>
      <c r="X19" s="62">
        <v>32500</v>
      </c>
      <c r="Y19" s="62">
        <v>39000</v>
      </c>
      <c r="Z19" s="62">
        <v>46800</v>
      </c>
      <c r="AA19" s="14"/>
    </row>
    <row r="20" spans="1:27" x14ac:dyDescent="0.3">
      <c r="A20" s="192"/>
      <c r="B20" s="72" t="s">
        <v>91</v>
      </c>
      <c r="C20" s="62">
        <v>44000</v>
      </c>
      <c r="D20" s="62">
        <v>46500</v>
      </c>
      <c r="E20" s="62">
        <v>49000</v>
      </c>
      <c r="F20" s="62">
        <v>51500</v>
      </c>
      <c r="G20" s="62">
        <v>54000</v>
      </c>
      <c r="H20" s="62">
        <v>56500</v>
      </c>
      <c r="I20" s="62">
        <v>59000</v>
      </c>
      <c r="J20" s="61"/>
      <c r="K20" s="192"/>
      <c r="L20" s="72" t="s">
        <v>92</v>
      </c>
      <c r="M20" s="62">
        <v>80000</v>
      </c>
      <c r="N20" s="62">
        <v>84000</v>
      </c>
      <c r="O20" s="62">
        <v>88000</v>
      </c>
      <c r="P20" s="62">
        <v>92000</v>
      </c>
      <c r="Q20" s="62">
        <v>96000</v>
      </c>
      <c r="R20" s="62">
        <v>100000</v>
      </c>
      <c r="S20" s="62">
        <v>104000</v>
      </c>
      <c r="U20" s="192"/>
      <c r="V20" s="72" t="s">
        <v>92</v>
      </c>
      <c r="W20" s="62">
        <v>26600</v>
      </c>
      <c r="X20" s="62">
        <v>34500</v>
      </c>
      <c r="Y20" s="62">
        <v>41400</v>
      </c>
      <c r="Z20" s="62">
        <v>49700</v>
      </c>
      <c r="AA20" s="14"/>
    </row>
    <row r="21" spans="1:27" x14ac:dyDescent="0.3">
      <c r="A21" s="192"/>
      <c r="B21" s="72" t="s">
        <v>93</v>
      </c>
      <c r="C21" s="62">
        <v>46500</v>
      </c>
      <c r="D21" s="62">
        <v>49000</v>
      </c>
      <c r="E21" s="62">
        <v>51500</v>
      </c>
      <c r="F21" s="62">
        <v>54000</v>
      </c>
      <c r="G21" s="62">
        <v>56500</v>
      </c>
      <c r="H21" s="62">
        <v>59000</v>
      </c>
      <c r="I21" s="62">
        <v>61500</v>
      </c>
      <c r="J21" s="61"/>
      <c r="K21" s="192"/>
      <c r="L21" s="72" t="s">
        <v>94</v>
      </c>
      <c r="M21" s="62">
        <v>84000</v>
      </c>
      <c r="N21" s="62">
        <v>88000</v>
      </c>
      <c r="O21" s="62">
        <v>92000</v>
      </c>
      <c r="P21" s="62">
        <v>96000</v>
      </c>
      <c r="Q21" s="62">
        <v>100000</v>
      </c>
      <c r="R21" s="62">
        <v>104000</v>
      </c>
      <c r="S21" s="62">
        <v>108000</v>
      </c>
      <c r="U21" s="192"/>
      <c r="V21" s="72" t="s">
        <v>94</v>
      </c>
      <c r="W21" s="62">
        <v>28100</v>
      </c>
      <c r="X21" s="62">
        <v>36600</v>
      </c>
      <c r="Y21" s="62">
        <v>43900</v>
      </c>
      <c r="Z21" s="62">
        <v>52600</v>
      </c>
      <c r="AA21" s="14"/>
    </row>
    <row r="22" spans="1:27" x14ac:dyDescent="0.3">
      <c r="A22" s="192"/>
      <c r="B22" s="72" t="s">
        <v>95</v>
      </c>
      <c r="C22" s="62">
        <v>49000</v>
      </c>
      <c r="D22" s="62">
        <v>51500</v>
      </c>
      <c r="E22" s="62">
        <v>54000</v>
      </c>
      <c r="F22" s="62">
        <v>56500</v>
      </c>
      <c r="G22" s="62">
        <v>59000</v>
      </c>
      <c r="H22" s="62">
        <v>61500</v>
      </c>
      <c r="I22" s="62">
        <v>64000</v>
      </c>
      <c r="J22" s="61"/>
      <c r="K22" s="192"/>
      <c r="L22" s="72" t="s">
        <v>96</v>
      </c>
      <c r="M22" s="62">
        <v>88000</v>
      </c>
      <c r="N22" s="62">
        <v>92000</v>
      </c>
      <c r="O22" s="62">
        <v>96000</v>
      </c>
      <c r="P22" s="62">
        <v>100000</v>
      </c>
      <c r="Q22" s="62">
        <v>104000</v>
      </c>
      <c r="R22" s="62">
        <v>108000</v>
      </c>
      <c r="S22" s="62">
        <v>112000</v>
      </c>
      <c r="U22" s="192"/>
      <c r="V22" s="72" t="s">
        <v>96</v>
      </c>
      <c r="W22" s="62">
        <v>29700</v>
      </c>
      <c r="X22" s="62">
        <v>38600</v>
      </c>
      <c r="Y22" s="62">
        <v>46300</v>
      </c>
      <c r="Z22" s="62">
        <v>55500</v>
      </c>
      <c r="AA22" s="14"/>
    </row>
    <row r="23" spans="1:27" x14ac:dyDescent="0.3">
      <c r="A23" s="192"/>
      <c r="B23" s="72" t="s">
        <v>97</v>
      </c>
      <c r="C23" s="62">
        <v>66500</v>
      </c>
      <c r="D23" s="62">
        <v>69000</v>
      </c>
      <c r="E23" s="62">
        <v>71500</v>
      </c>
      <c r="F23" s="62">
        <v>74000</v>
      </c>
      <c r="G23" s="62">
        <v>76500</v>
      </c>
      <c r="H23" s="62">
        <v>79000</v>
      </c>
      <c r="I23" s="62">
        <v>81500</v>
      </c>
      <c r="J23" s="61"/>
      <c r="K23" s="192"/>
      <c r="L23" s="72" t="s">
        <v>98</v>
      </c>
      <c r="M23" s="62">
        <v>107000</v>
      </c>
      <c r="N23" s="62">
        <v>111000</v>
      </c>
      <c r="O23" s="62">
        <v>115000</v>
      </c>
      <c r="P23" s="62">
        <v>119000</v>
      </c>
      <c r="Q23" s="62">
        <v>123000</v>
      </c>
      <c r="R23" s="62">
        <v>127000</v>
      </c>
      <c r="S23" s="62">
        <v>131000</v>
      </c>
      <c r="U23" s="192"/>
      <c r="V23" s="72" t="s">
        <v>98</v>
      </c>
      <c r="W23" s="62">
        <v>40600</v>
      </c>
      <c r="X23" s="62">
        <v>52800</v>
      </c>
      <c r="Y23" s="62">
        <v>63300</v>
      </c>
      <c r="Z23" s="62">
        <v>76000</v>
      </c>
      <c r="AA23" s="14"/>
    </row>
    <row r="24" spans="1:27" x14ac:dyDescent="0.3">
      <c r="A24" s="192"/>
      <c r="B24" s="72" t="s">
        <v>99</v>
      </c>
      <c r="C24" s="62">
        <v>69000</v>
      </c>
      <c r="D24" s="62">
        <v>71500</v>
      </c>
      <c r="E24" s="62">
        <v>74000</v>
      </c>
      <c r="F24" s="62">
        <v>76500</v>
      </c>
      <c r="G24" s="62">
        <v>79000</v>
      </c>
      <c r="H24" s="62">
        <v>81500</v>
      </c>
      <c r="I24" s="62">
        <v>84000</v>
      </c>
      <c r="J24" s="61"/>
      <c r="K24" s="192"/>
      <c r="L24" s="72" t="s">
        <v>100</v>
      </c>
      <c r="M24" s="62">
        <v>111000</v>
      </c>
      <c r="N24" s="62">
        <v>115000</v>
      </c>
      <c r="O24" s="62">
        <v>119000</v>
      </c>
      <c r="P24" s="62">
        <v>123000</v>
      </c>
      <c r="Q24" s="62">
        <v>127000</v>
      </c>
      <c r="R24" s="62">
        <v>131000</v>
      </c>
      <c r="S24" s="62">
        <v>135000</v>
      </c>
      <c r="U24" s="192"/>
      <c r="V24" s="72" t="s">
        <v>100</v>
      </c>
      <c r="W24" s="62">
        <v>42600</v>
      </c>
      <c r="X24" s="62">
        <v>55400</v>
      </c>
      <c r="Y24" s="62">
        <v>66500</v>
      </c>
      <c r="Z24" s="62">
        <v>79800</v>
      </c>
      <c r="AA24" s="14"/>
    </row>
    <row r="25" spans="1:27" x14ac:dyDescent="0.3">
      <c r="A25" s="192"/>
      <c r="B25" s="72" t="s">
        <v>101</v>
      </c>
      <c r="C25" s="62">
        <v>71500</v>
      </c>
      <c r="D25" s="62">
        <v>74000</v>
      </c>
      <c r="E25" s="62">
        <v>76500</v>
      </c>
      <c r="F25" s="62">
        <v>79000</v>
      </c>
      <c r="G25" s="62">
        <v>81500</v>
      </c>
      <c r="H25" s="62">
        <v>84000</v>
      </c>
      <c r="I25" s="62">
        <v>86500</v>
      </c>
      <c r="J25" s="61"/>
      <c r="K25" s="192"/>
      <c r="L25" s="72" t="s">
        <v>102</v>
      </c>
      <c r="M25" s="62">
        <v>115000</v>
      </c>
      <c r="N25" s="62">
        <v>119000</v>
      </c>
      <c r="O25" s="62">
        <v>123000</v>
      </c>
      <c r="P25" s="62">
        <v>127000</v>
      </c>
      <c r="Q25" s="62">
        <v>131000</v>
      </c>
      <c r="R25" s="62">
        <v>135000</v>
      </c>
      <c r="S25" s="62">
        <v>139000</v>
      </c>
      <c r="U25" s="192"/>
      <c r="V25" s="72" t="s">
        <v>102</v>
      </c>
      <c r="W25" s="62">
        <v>44700</v>
      </c>
      <c r="X25" s="62">
        <v>58100</v>
      </c>
      <c r="Y25" s="62">
        <v>69700</v>
      </c>
      <c r="Z25" s="62">
        <v>83600</v>
      </c>
      <c r="AA25" s="14"/>
    </row>
    <row r="26" spans="1:27" x14ac:dyDescent="0.3">
      <c r="A26" s="192"/>
      <c r="B26" s="72" t="s">
        <v>103</v>
      </c>
      <c r="C26" s="62">
        <v>74000</v>
      </c>
      <c r="D26" s="62">
        <v>76500</v>
      </c>
      <c r="E26" s="62">
        <v>79000</v>
      </c>
      <c r="F26" s="62">
        <v>81500</v>
      </c>
      <c r="G26" s="62">
        <v>84000</v>
      </c>
      <c r="H26" s="62">
        <v>86500</v>
      </c>
      <c r="I26" s="62">
        <v>89000</v>
      </c>
      <c r="J26" s="61"/>
      <c r="K26" s="192"/>
      <c r="L26" s="72" t="s">
        <v>104</v>
      </c>
      <c r="M26" s="62">
        <v>119000</v>
      </c>
      <c r="N26" s="62">
        <v>123000</v>
      </c>
      <c r="O26" s="62">
        <v>127000</v>
      </c>
      <c r="P26" s="62">
        <v>131000</v>
      </c>
      <c r="Q26" s="62">
        <v>135000</v>
      </c>
      <c r="R26" s="62">
        <v>139000</v>
      </c>
      <c r="S26" s="62">
        <v>143000</v>
      </c>
      <c r="U26" s="192"/>
      <c r="V26" s="72" t="s">
        <v>104</v>
      </c>
      <c r="W26" s="62">
        <v>46700</v>
      </c>
      <c r="X26" s="62">
        <v>60700</v>
      </c>
      <c r="Y26" s="62">
        <v>72800</v>
      </c>
      <c r="Z26" s="62">
        <v>87400</v>
      </c>
      <c r="AA26" s="14"/>
    </row>
    <row r="27" spans="1:27" x14ac:dyDescent="0.3">
      <c r="A27" s="192"/>
      <c r="B27" s="72" t="s">
        <v>105</v>
      </c>
      <c r="C27" s="62">
        <v>76500</v>
      </c>
      <c r="D27" s="62">
        <v>79000</v>
      </c>
      <c r="E27" s="62">
        <v>81500</v>
      </c>
      <c r="F27" s="62">
        <v>84000</v>
      </c>
      <c r="G27" s="62">
        <v>86500</v>
      </c>
      <c r="H27" s="62">
        <v>89000</v>
      </c>
      <c r="I27" s="62">
        <v>91500</v>
      </c>
      <c r="J27" s="61"/>
      <c r="K27" s="192"/>
      <c r="L27" s="72" t="s">
        <v>106</v>
      </c>
      <c r="M27" s="62">
        <v>123000</v>
      </c>
      <c r="N27" s="62">
        <v>127000</v>
      </c>
      <c r="O27" s="62">
        <v>131000</v>
      </c>
      <c r="P27" s="62">
        <v>135000</v>
      </c>
      <c r="Q27" s="62">
        <v>139000</v>
      </c>
      <c r="R27" s="62">
        <v>143000</v>
      </c>
      <c r="S27" s="62">
        <v>147000</v>
      </c>
      <c r="U27" s="192"/>
      <c r="V27" s="72" t="s">
        <v>106</v>
      </c>
      <c r="W27" s="62">
        <v>48700</v>
      </c>
      <c r="X27" s="62">
        <v>63300</v>
      </c>
      <c r="Y27" s="62">
        <v>76000</v>
      </c>
      <c r="Z27" s="62">
        <v>91200</v>
      </c>
      <c r="AA27" s="14"/>
    </row>
    <row r="28" spans="1:27" x14ac:dyDescent="0.3">
      <c r="A28" s="192"/>
      <c r="B28" s="72" t="s">
        <v>107</v>
      </c>
      <c r="C28" s="62">
        <v>79000</v>
      </c>
      <c r="D28" s="62">
        <v>81500</v>
      </c>
      <c r="E28" s="62">
        <v>84000</v>
      </c>
      <c r="F28" s="62">
        <v>86500</v>
      </c>
      <c r="G28" s="62">
        <v>89000</v>
      </c>
      <c r="H28" s="62">
        <v>91500</v>
      </c>
      <c r="I28" s="62">
        <v>94000</v>
      </c>
      <c r="J28" s="61"/>
      <c r="K28" s="192"/>
      <c r="L28" s="72" t="s">
        <v>108</v>
      </c>
      <c r="M28" s="62">
        <v>127000</v>
      </c>
      <c r="N28" s="62">
        <v>131000</v>
      </c>
      <c r="O28" s="62">
        <v>135000</v>
      </c>
      <c r="P28" s="62">
        <v>139000</v>
      </c>
      <c r="Q28" s="62">
        <v>143000</v>
      </c>
      <c r="R28" s="62">
        <v>147000</v>
      </c>
      <c r="S28" s="62">
        <v>151000</v>
      </c>
      <c r="U28" s="192"/>
      <c r="V28" s="72" t="s">
        <v>108</v>
      </c>
      <c r="W28" s="62">
        <v>50700</v>
      </c>
      <c r="X28" s="62">
        <v>66000</v>
      </c>
      <c r="Y28" s="62">
        <v>79100</v>
      </c>
      <c r="Z28" s="62">
        <v>95000</v>
      </c>
      <c r="AA28" s="14"/>
    </row>
    <row r="29" spans="1:27" x14ac:dyDescent="0.3">
      <c r="A29" s="192"/>
      <c r="B29" s="72" t="s">
        <v>109</v>
      </c>
      <c r="C29" s="62">
        <v>81500</v>
      </c>
      <c r="D29" s="62">
        <v>84000</v>
      </c>
      <c r="E29" s="62">
        <v>86500</v>
      </c>
      <c r="F29" s="62">
        <v>89000</v>
      </c>
      <c r="G29" s="62">
        <v>91500</v>
      </c>
      <c r="H29" s="62">
        <v>94000</v>
      </c>
      <c r="I29" s="62">
        <v>96500</v>
      </c>
      <c r="J29" s="61"/>
      <c r="K29" s="192"/>
      <c r="L29" s="72" t="s">
        <v>110</v>
      </c>
      <c r="M29" s="62">
        <v>131000</v>
      </c>
      <c r="N29" s="62">
        <v>135000</v>
      </c>
      <c r="O29" s="62">
        <v>139000</v>
      </c>
      <c r="P29" s="62">
        <v>143000</v>
      </c>
      <c r="Q29" s="62">
        <v>147000</v>
      </c>
      <c r="R29" s="62">
        <v>151000</v>
      </c>
      <c r="S29" s="62">
        <v>155000</v>
      </c>
      <c r="U29" s="192"/>
      <c r="V29" s="72" t="s">
        <v>110</v>
      </c>
      <c r="W29" s="62">
        <v>52800</v>
      </c>
      <c r="X29" s="62">
        <v>68600</v>
      </c>
      <c r="Y29" s="62">
        <v>82300</v>
      </c>
      <c r="Z29" s="62">
        <v>98800</v>
      </c>
      <c r="AA29" s="14"/>
    </row>
    <row r="30" spans="1:27" x14ac:dyDescent="0.3">
      <c r="A30" s="192"/>
      <c r="B30" s="72" t="s">
        <v>111</v>
      </c>
      <c r="C30" s="62">
        <v>84000</v>
      </c>
      <c r="D30" s="62">
        <v>86500</v>
      </c>
      <c r="E30" s="62">
        <v>89000</v>
      </c>
      <c r="F30" s="62">
        <v>91500</v>
      </c>
      <c r="G30" s="62">
        <v>94000</v>
      </c>
      <c r="H30" s="62">
        <v>96500</v>
      </c>
      <c r="I30" s="62">
        <v>99000</v>
      </c>
      <c r="J30" s="61"/>
      <c r="K30" s="192"/>
      <c r="L30" s="72" t="s">
        <v>112</v>
      </c>
      <c r="M30" s="62">
        <v>135000</v>
      </c>
      <c r="N30" s="62">
        <v>139000</v>
      </c>
      <c r="O30" s="62">
        <v>143000</v>
      </c>
      <c r="P30" s="62">
        <v>147000</v>
      </c>
      <c r="Q30" s="62">
        <v>151000</v>
      </c>
      <c r="R30" s="62">
        <v>155000</v>
      </c>
      <c r="S30" s="62">
        <v>159000</v>
      </c>
      <c r="U30" s="192"/>
      <c r="V30" s="72" t="s">
        <v>112</v>
      </c>
      <c r="W30" s="62">
        <v>54800</v>
      </c>
      <c r="X30" s="62">
        <v>71200</v>
      </c>
      <c r="Y30" s="62">
        <v>85500</v>
      </c>
      <c r="Z30" s="62">
        <v>102600</v>
      </c>
      <c r="AA30" s="14"/>
    </row>
    <row r="31" spans="1:27" x14ac:dyDescent="0.3">
      <c r="A31" s="192"/>
      <c r="B31" s="72" t="s">
        <v>113</v>
      </c>
      <c r="C31" s="62">
        <v>86500</v>
      </c>
      <c r="D31" s="62">
        <v>89000</v>
      </c>
      <c r="E31" s="62">
        <v>91500</v>
      </c>
      <c r="F31" s="62">
        <v>94000</v>
      </c>
      <c r="G31" s="62">
        <v>96500</v>
      </c>
      <c r="H31" s="62">
        <v>99000</v>
      </c>
      <c r="I31" s="62">
        <v>101500</v>
      </c>
      <c r="J31" s="61"/>
      <c r="K31" s="192"/>
      <c r="L31" s="72" t="s">
        <v>114</v>
      </c>
      <c r="M31" s="62">
        <v>139000</v>
      </c>
      <c r="N31" s="62">
        <v>143000</v>
      </c>
      <c r="O31" s="62">
        <v>147000</v>
      </c>
      <c r="P31" s="62">
        <v>151000</v>
      </c>
      <c r="Q31" s="62">
        <v>155000</v>
      </c>
      <c r="R31" s="62">
        <v>159000</v>
      </c>
      <c r="S31" s="62">
        <v>163000</v>
      </c>
      <c r="U31" s="192"/>
      <c r="V31" s="72" t="s">
        <v>114</v>
      </c>
      <c r="W31" s="62">
        <v>56800</v>
      </c>
      <c r="X31" s="62">
        <v>73900</v>
      </c>
      <c r="Y31" s="62">
        <v>88600</v>
      </c>
      <c r="Z31" s="62">
        <v>106300</v>
      </c>
      <c r="AA31" s="14"/>
    </row>
    <row r="32" spans="1:27" x14ac:dyDescent="0.3">
      <c r="A32" s="192"/>
      <c r="B32" s="72" t="s">
        <v>115</v>
      </c>
      <c r="C32" s="62">
        <v>89000</v>
      </c>
      <c r="D32" s="62">
        <v>91500</v>
      </c>
      <c r="E32" s="62">
        <v>94000</v>
      </c>
      <c r="F32" s="62">
        <v>96500</v>
      </c>
      <c r="G32" s="62">
        <v>99000</v>
      </c>
      <c r="H32" s="62">
        <v>101500</v>
      </c>
      <c r="I32" s="62">
        <v>104000</v>
      </c>
      <c r="J32" s="61"/>
      <c r="K32" s="192"/>
      <c r="L32" s="72" t="s">
        <v>116</v>
      </c>
      <c r="M32" s="62">
        <v>143000</v>
      </c>
      <c r="N32" s="62">
        <v>147000</v>
      </c>
      <c r="O32" s="62">
        <v>151000</v>
      </c>
      <c r="P32" s="62">
        <v>155000</v>
      </c>
      <c r="Q32" s="62">
        <v>159000</v>
      </c>
      <c r="R32" s="62">
        <v>163000</v>
      </c>
      <c r="S32" s="62">
        <v>167000</v>
      </c>
      <c r="U32" s="192"/>
      <c r="V32" s="72" t="s">
        <v>116</v>
      </c>
      <c r="W32" s="62">
        <v>58900</v>
      </c>
      <c r="X32" s="62">
        <v>76500</v>
      </c>
      <c r="Y32" s="62">
        <v>91800</v>
      </c>
      <c r="Z32" s="62">
        <v>110100</v>
      </c>
      <c r="AA32" s="14"/>
    </row>
    <row r="33" spans="1:27" x14ac:dyDescent="0.3">
      <c r="A33" s="15"/>
      <c r="B33" s="15"/>
      <c r="C33" s="14"/>
      <c r="D33" s="14"/>
      <c r="E33" s="14"/>
      <c r="F33" s="14"/>
      <c r="G33" s="14"/>
      <c r="H33" s="14"/>
      <c r="I33" s="14"/>
      <c r="J33" s="14"/>
      <c r="U33" s="14"/>
      <c r="V33" s="14"/>
      <c r="W33" s="14"/>
      <c r="X33" s="14"/>
      <c r="Y33" s="14"/>
      <c r="Z33" s="14"/>
      <c r="AA33" s="14"/>
    </row>
    <row r="34" spans="1:27" ht="13.8" customHeight="1" x14ac:dyDescent="0.3">
      <c r="A34" s="15"/>
      <c r="B34" s="15"/>
      <c r="C34" s="14"/>
      <c r="D34" s="14"/>
      <c r="E34" s="14"/>
      <c r="F34" s="14"/>
      <c r="G34" s="14"/>
      <c r="H34" s="14"/>
      <c r="I34" s="14"/>
      <c r="J34" s="14"/>
      <c r="K34" s="197" t="s">
        <v>131</v>
      </c>
      <c r="L34" s="197"/>
      <c r="M34" s="197"/>
      <c r="N34" s="197"/>
      <c r="O34" s="197"/>
      <c r="P34" s="197"/>
      <c r="Q34" s="197"/>
      <c r="R34" s="194" t="s">
        <v>130</v>
      </c>
      <c r="S34" s="195"/>
      <c r="T34" s="41"/>
      <c r="U34" s="14"/>
      <c r="V34" s="14"/>
      <c r="W34" s="14"/>
      <c r="X34" s="14"/>
      <c r="Y34" s="14"/>
      <c r="Z34" s="14"/>
      <c r="AA34" s="14"/>
    </row>
    <row r="35" spans="1:27" ht="15" customHeight="1" x14ac:dyDescent="0.3">
      <c r="A35" s="15"/>
      <c r="B35" s="15"/>
      <c r="C35" s="14"/>
      <c r="D35" s="14"/>
      <c r="E35" s="14"/>
      <c r="F35" s="14"/>
      <c r="G35" s="14"/>
      <c r="H35" s="14"/>
      <c r="I35" s="14"/>
      <c r="J35" s="14"/>
      <c r="K35" s="197"/>
      <c r="L35" s="197"/>
      <c r="M35" s="197"/>
      <c r="N35" s="197"/>
      <c r="O35" s="197"/>
      <c r="P35" s="197"/>
      <c r="Q35" s="197"/>
      <c r="R35" s="195"/>
      <c r="S35" s="195"/>
      <c r="T35" s="41"/>
      <c r="U35" s="14"/>
      <c r="V35" s="14"/>
      <c r="W35" s="14"/>
      <c r="X35" s="14"/>
      <c r="Y35" s="14"/>
      <c r="Z35" s="14"/>
      <c r="AA35" s="14"/>
    </row>
    <row r="36" spans="1:27" ht="14.4" customHeight="1" x14ac:dyDescent="0.3">
      <c r="A36" s="15"/>
      <c r="B36" s="15"/>
      <c r="C36" s="14"/>
      <c r="D36" s="14"/>
      <c r="E36" s="14"/>
      <c r="F36" s="14"/>
      <c r="G36" s="14"/>
      <c r="H36" s="14"/>
      <c r="I36" s="14"/>
      <c r="J36" s="14"/>
      <c r="K36" s="197"/>
      <c r="L36" s="197"/>
      <c r="M36" s="197"/>
      <c r="N36" s="197"/>
      <c r="O36" s="197"/>
      <c r="P36" s="197"/>
      <c r="Q36" s="197"/>
      <c r="R36" s="195"/>
      <c r="S36" s="195"/>
      <c r="T36" s="41"/>
      <c r="U36" s="14"/>
      <c r="V36" s="14"/>
      <c r="W36" s="14"/>
      <c r="X36" s="14"/>
      <c r="Y36" s="14"/>
      <c r="Z36" s="14"/>
      <c r="AA36" s="14"/>
    </row>
    <row r="37" spans="1:27" x14ac:dyDescent="0.3">
      <c r="A37" s="15"/>
      <c r="B37" s="15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U37" s="14"/>
      <c r="V37" s="14"/>
      <c r="W37" s="14"/>
      <c r="X37" s="14"/>
      <c r="Y37" s="14"/>
      <c r="Z37" s="14"/>
      <c r="AA37" s="14"/>
    </row>
    <row r="38" spans="1:27" x14ac:dyDescent="0.3">
      <c r="A38" s="15"/>
      <c r="B38" s="15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U38" s="14"/>
      <c r="V38" s="14"/>
      <c r="W38" s="14"/>
      <c r="X38" s="14"/>
      <c r="Y38" s="14"/>
      <c r="Z38" s="14"/>
      <c r="AA38" s="14"/>
    </row>
    <row r="39" spans="1:27" x14ac:dyDescent="0.3">
      <c r="A39" s="15"/>
      <c r="B39" s="15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U39" s="14"/>
      <c r="V39" s="14"/>
      <c r="W39" s="14"/>
      <c r="X39" s="14"/>
      <c r="Y39" s="14"/>
      <c r="Z39" s="14"/>
      <c r="AA39" s="14"/>
    </row>
    <row r="40" spans="1:27" x14ac:dyDescent="0.3">
      <c r="A40" s="15"/>
      <c r="B40" s="15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U40" s="14"/>
      <c r="V40" s="14"/>
      <c r="W40" s="14"/>
      <c r="X40" s="14"/>
      <c r="Y40" s="14"/>
      <c r="Z40" s="14"/>
      <c r="AA40" s="14"/>
    </row>
    <row r="41" spans="1:27" x14ac:dyDescent="0.3">
      <c r="A41" s="15"/>
      <c r="B41" s="15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U41" s="14"/>
      <c r="V41" s="14"/>
      <c r="W41" s="14"/>
      <c r="X41" s="14"/>
      <c r="Y41" s="14"/>
      <c r="Z41" s="14"/>
      <c r="AA41" s="14"/>
    </row>
    <row r="42" spans="1:27" x14ac:dyDescent="0.3">
      <c r="A42" s="15"/>
      <c r="B42" s="15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U42" s="14"/>
      <c r="V42" s="14"/>
      <c r="W42" s="14"/>
      <c r="X42" s="14"/>
      <c r="Y42" s="14"/>
      <c r="Z42" s="14"/>
      <c r="AA42" s="14"/>
    </row>
    <row r="43" spans="1:27" x14ac:dyDescent="0.3">
      <c r="A43" s="15"/>
      <c r="B43" s="15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U43" s="14"/>
      <c r="V43" s="14"/>
      <c r="W43" s="14"/>
      <c r="X43" s="14"/>
      <c r="Y43" s="14"/>
      <c r="Z43" s="14"/>
      <c r="AA43" s="14"/>
    </row>
    <row r="44" spans="1:27" x14ac:dyDescent="0.3">
      <c r="A44" s="15"/>
      <c r="B44" s="15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U44" s="14"/>
      <c r="V44" s="14"/>
      <c r="W44" s="14"/>
      <c r="X44" s="14"/>
      <c r="Y44" s="14"/>
      <c r="Z44" s="14"/>
      <c r="AA44" s="14"/>
    </row>
    <row r="45" spans="1:27" x14ac:dyDescent="0.3">
      <c r="A45" s="15"/>
      <c r="B45" s="15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U45" s="14"/>
      <c r="V45" s="14"/>
      <c r="W45" s="14"/>
      <c r="X45" s="14"/>
      <c r="Y45" s="14"/>
      <c r="Z45" s="14"/>
      <c r="AA45" s="14"/>
    </row>
    <row r="46" spans="1:27" x14ac:dyDescent="0.3">
      <c r="A46" s="15"/>
      <c r="B46" s="15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U46" s="14"/>
      <c r="V46" s="14"/>
      <c r="W46" s="14"/>
      <c r="X46" s="14"/>
      <c r="Y46" s="14"/>
      <c r="Z46" s="14"/>
      <c r="AA46" s="14"/>
    </row>
  </sheetData>
  <sheetProtection algorithmName="SHA-512" hashValue="WqgnMJmQEKDFjspcIfXiedPmvC/xucD5hOTSn4khhNkbbcj2JDan0AgPlgjqed0Z3vvUZMXMq4QdUfaUUrmMrg==" saltValue="mIKGjLqDEsaXqBVeqKLKpQ==" spinCount="100000" sheet="1" objects="1" scenarios="1"/>
  <mergeCells count="17">
    <mergeCell ref="A3:I3"/>
    <mergeCell ref="K3:Z3"/>
    <mergeCell ref="R34:S36"/>
    <mergeCell ref="A1:Z1"/>
    <mergeCell ref="A4:I4"/>
    <mergeCell ref="K4:S4"/>
    <mergeCell ref="U4:Z4"/>
    <mergeCell ref="K34:Q36"/>
    <mergeCell ref="A2:I2"/>
    <mergeCell ref="K2:S2"/>
    <mergeCell ref="U2:Z2"/>
    <mergeCell ref="B5:I5"/>
    <mergeCell ref="V5:Z5"/>
    <mergeCell ref="A7:A32"/>
    <mergeCell ref="K7:K32"/>
    <mergeCell ref="L5:S6"/>
    <mergeCell ref="U7:U32"/>
  </mergeCells>
  <printOptions horizontalCentered="1" verticalCentered="1"/>
  <pageMargins left="0.23622047244094491" right="0.23622047244094491" top="0" bottom="0" header="0.31496062992125984" footer="0.31496062992125984"/>
  <pageSetup paperSize="9" scale="73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40CFA-F4A8-4C9B-AFFE-F18E2EBB876A}">
  <sheetPr>
    <tabColor theme="7"/>
  </sheetPr>
  <dimension ref="A1:M45"/>
  <sheetViews>
    <sheetView zoomScale="80" zoomScaleNormal="80" zoomScaleSheetLayoutView="81" zoomScalePageLayoutView="82" workbookViewId="0">
      <selection activeCell="B10" sqref="B10"/>
    </sheetView>
  </sheetViews>
  <sheetFormatPr defaultColWidth="8.88671875" defaultRowHeight="14.4" x14ac:dyDescent="0.3"/>
  <cols>
    <col min="1" max="1" width="21.21875" style="1" customWidth="1"/>
    <col min="2" max="2" width="22.44140625" style="1" customWidth="1"/>
    <col min="3" max="3" width="21.6640625" style="1" customWidth="1"/>
    <col min="4" max="4" width="20.6640625" style="1" customWidth="1"/>
    <col min="5" max="5" width="23" style="1" customWidth="1"/>
    <col min="6" max="6" width="15.33203125" style="1" customWidth="1"/>
    <col min="7" max="7" width="22.33203125" style="1" customWidth="1"/>
    <col min="8" max="8" width="22.21875" style="1" customWidth="1"/>
    <col min="9" max="9" width="20.21875" style="1" customWidth="1"/>
    <col min="10" max="10" width="20.6640625" style="1" customWidth="1"/>
    <col min="11" max="11" width="21.77734375" style="1" customWidth="1"/>
    <col min="12" max="12" width="15" style="1" customWidth="1"/>
    <col min="13" max="13" width="7.5546875" style="1" customWidth="1"/>
    <col min="14" max="16384" width="8.88671875" style="1"/>
  </cols>
  <sheetData>
    <row r="1" spans="1:13" ht="36" customHeight="1" x14ac:dyDescent="0.3">
      <c r="A1" s="199" t="s">
        <v>37</v>
      </c>
      <c r="B1" s="200"/>
      <c r="C1" s="200"/>
      <c r="D1" s="200"/>
      <c r="E1" s="200"/>
      <c r="F1" s="201"/>
      <c r="G1" s="199" t="s">
        <v>179</v>
      </c>
      <c r="H1" s="200"/>
      <c r="I1" s="200"/>
      <c r="J1" s="200"/>
      <c r="K1" s="200"/>
      <c r="L1" s="200"/>
      <c r="M1" s="201"/>
    </row>
    <row r="2" spans="1:13" ht="15" thickBot="1" x14ac:dyDescent="0.35">
      <c r="A2" s="34" t="s">
        <v>1</v>
      </c>
      <c r="B2" s="111">
        <f>B3*B4*15*1985/1000000000+SUM(G42,H42,I42,J42)</f>
        <v>0</v>
      </c>
      <c r="C2" s="4" t="s">
        <v>16</v>
      </c>
      <c r="D2" s="6"/>
      <c r="E2" s="151" t="s">
        <v>168</v>
      </c>
      <c r="F2" s="35"/>
      <c r="G2" s="202"/>
      <c r="H2" s="203"/>
      <c r="I2" s="203"/>
      <c r="J2" s="203"/>
      <c r="K2" s="203"/>
      <c r="L2" s="203"/>
      <c r="M2" s="204"/>
    </row>
    <row r="3" spans="1:13" x14ac:dyDescent="0.3">
      <c r="A3" s="34" t="s">
        <v>6</v>
      </c>
      <c r="B3" s="124">
        <v>0</v>
      </c>
      <c r="C3" s="8" t="s">
        <v>0</v>
      </c>
      <c r="D3" s="135"/>
      <c r="E3" s="81" t="s">
        <v>165</v>
      </c>
      <c r="F3" s="35"/>
      <c r="G3" s="214" t="s">
        <v>40</v>
      </c>
      <c r="H3" s="215"/>
      <c r="I3" s="215"/>
      <c r="J3" s="6"/>
      <c r="K3" s="6"/>
      <c r="L3" s="6"/>
      <c r="M3" s="26"/>
    </row>
    <row r="4" spans="1:13" ht="14.4" customHeight="1" x14ac:dyDescent="0.3">
      <c r="A4" s="36" t="s">
        <v>7</v>
      </c>
      <c r="B4" s="124"/>
      <c r="C4" s="125"/>
      <c r="D4" s="135"/>
      <c r="E4" s="127" t="s">
        <v>166</v>
      </c>
      <c r="F4" s="35"/>
      <c r="G4" s="216"/>
      <c r="H4" s="217"/>
      <c r="I4" s="217"/>
      <c r="J4" s="6"/>
      <c r="K4" s="6"/>
      <c r="L4" s="6"/>
      <c r="M4" s="26"/>
    </row>
    <row r="5" spans="1:13" ht="15.6" customHeight="1" thickBot="1" x14ac:dyDescent="0.35">
      <c r="A5" s="205" t="s">
        <v>195</v>
      </c>
      <c r="B5" s="206"/>
      <c r="C5" s="126">
        <v>0</v>
      </c>
      <c r="D5" s="2"/>
      <c r="E5" s="80" t="s">
        <v>167</v>
      </c>
      <c r="F5" s="35"/>
      <c r="G5" s="220" t="s">
        <v>38</v>
      </c>
      <c r="H5" s="221"/>
      <c r="I5" s="222"/>
      <c r="J5" s="6"/>
      <c r="K5" s="6"/>
      <c r="L5" s="6"/>
      <c r="M5" s="26"/>
    </row>
    <row r="6" spans="1:13" ht="14.4" customHeight="1" x14ac:dyDescent="0.3">
      <c r="A6" s="152" t="s">
        <v>191</v>
      </c>
      <c r="B6" s="267"/>
      <c r="C6" s="267"/>
      <c r="D6" s="272" t="s">
        <v>163</v>
      </c>
      <c r="E6" s="272"/>
      <c r="F6" s="273"/>
      <c r="G6" s="112" t="s">
        <v>170</v>
      </c>
      <c r="H6" s="113"/>
      <c r="I6" s="125">
        <v>0</v>
      </c>
      <c r="J6" s="6"/>
      <c r="K6" s="6"/>
      <c r="L6" s="6"/>
      <c r="M6" s="26"/>
    </row>
    <row r="7" spans="1:13" ht="17.399999999999999" customHeight="1" x14ac:dyDescent="0.3">
      <c r="A7" s="27"/>
      <c r="B7" s="6"/>
      <c r="C7" s="6"/>
      <c r="D7" s="272"/>
      <c r="E7" s="272"/>
      <c r="F7" s="273"/>
      <c r="G7" s="112" t="s">
        <v>171</v>
      </c>
      <c r="H7" s="113"/>
      <c r="I7" s="125">
        <v>0</v>
      </c>
      <c r="J7" s="6"/>
      <c r="K7" s="6"/>
      <c r="L7" s="6"/>
      <c r="M7" s="26"/>
    </row>
    <row r="8" spans="1:13" ht="16.8" customHeight="1" x14ac:dyDescent="0.3">
      <c r="A8" s="209" t="s">
        <v>18</v>
      </c>
      <c r="B8" s="210"/>
      <c r="C8" s="210"/>
      <c r="D8" s="2"/>
      <c r="E8" s="2"/>
      <c r="F8" s="35"/>
      <c r="G8" s="263" t="s">
        <v>190</v>
      </c>
      <c r="H8" s="264"/>
      <c r="I8" s="264"/>
      <c r="J8" s="6"/>
      <c r="K8" s="6"/>
      <c r="L8" s="6"/>
      <c r="M8" s="26"/>
    </row>
    <row r="9" spans="1:13" ht="14.4" customHeight="1" x14ac:dyDescent="0.3">
      <c r="A9" s="114" t="s">
        <v>20</v>
      </c>
      <c r="B9" s="122" t="s">
        <v>25</v>
      </c>
      <c r="C9" s="115">
        <f>VLOOKUP(B9,Лист1!B2:C17,2,FALSE)</f>
        <v>0</v>
      </c>
      <c r="D9" s="153"/>
      <c r="E9" s="2"/>
      <c r="F9" s="35"/>
      <c r="G9" s="265"/>
      <c r="H9" s="266"/>
      <c r="I9" s="266"/>
      <c r="J9" s="6"/>
      <c r="K9" s="6"/>
      <c r="L9" s="6"/>
      <c r="M9" s="26"/>
    </row>
    <row r="10" spans="1:13" x14ac:dyDescent="0.3">
      <c r="A10" s="114" t="s">
        <v>22</v>
      </c>
      <c r="B10" s="122" t="s">
        <v>19</v>
      </c>
      <c r="C10" s="115">
        <f>VLOOKUP(B10,Лист1!B30:C31,2,FALSE)</f>
        <v>0</v>
      </c>
      <c r="D10" s="2"/>
      <c r="E10" s="2"/>
      <c r="F10" s="35"/>
      <c r="G10" s="211" t="s">
        <v>39</v>
      </c>
      <c r="H10" s="212"/>
      <c r="I10" s="213"/>
      <c r="J10" s="6"/>
      <c r="K10" s="6"/>
      <c r="L10" s="6"/>
      <c r="M10" s="26"/>
    </row>
    <row r="11" spans="1:13" ht="14.4" customHeight="1" x14ac:dyDescent="0.3">
      <c r="A11" s="114" t="s">
        <v>23</v>
      </c>
      <c r="B11" s="123" t="s">
        <v>158</v>
      </c>
      <c r="C11" s="115">
        <f>VLOOKUP(B11,Лист1!B23:C24,2,FALSE)</f>
        <v>0</v>
      </c>
      <c r="D11" s="153"/>
      <c r="E11" s="2"/>
      <c r="F11" s="35"/>
      <c r="G11" s="218" t="s">
        <v>172</v>
      </c>
      <c r="H11" s="219"/>
      <c r="I11" s="125">
        <v>0</v>
      </c>
      <c r="J11" s="6"/>
      <c r="K11" s="6"/>
      <c r="L11" s="6"/>
      <c r="M11" s="26"/>
    </row>
    <row r="12" spans="1:13" x14ac:dyDescent="0.3">
      <c r="A12" s="114" t="s">
        <v>28</v>
      </c>
      <c r="B12" s="122" t="s">
        <v>25</v>
      </c>
      <c r="C12" s="115">
        <f>VLOOKUP(B12,Лист1!B26:C28,2,FALSE)</f>
        <v>0</v>
      </c>
      <c r="D12" s="2"/>
      <c r="E12" s="2"/>
      <c r="F12" s="35"/>
      <c r="G12" s="218" t="s">
        <v>173</v>
      </c>
      <c r="H12" s="229"/>
      <c r="I12" s="125">
        <v>0</v>
      </c>
      <c r="J12" s="6"/>
      <c r="K12" s="6"/>
      <c r="L12" s="6"/>
      <c r="M12" s="26"/>
    </row>
    <row r="13" spans="1:13" x14ac:dyDescent="0.3">
      <c r="A13" s="154" t="s">
        <v>185</v>
      </c>
      <c r="B13" s="129"/>
      <c r="C13" s="2"/>
      <c r="D13" s="2"/>
      <c r="E13" s="2"/>
      <c r="F13" s="35"/>
      <c r="G13" s="223" t="s">
        <v>174</v>
      </c>
      <c r="H13" s="224"/>
      <c r="I13" s="224"/>
      <c r="J13" s="6"/>
      <c r="K13" s="6"/>
      <c r="L13" s="6"/>
      <c r="M13" s="26"/>
    </row>
    <row r="14" spans="1:13" ht="14.4" customHeight="1" x14ac:dyDescent="0.3">
      <c r="A14" s="114" t="s">
        <v>24</v>
      </c>
      <c r="B14" s="122" t="s">
        <v>25</v>
      </c>
      <c r="C14" s="115">
        <f>VLOOKUP(B14,Лист1!B2:C17,2,FALSE)</f>
        <v>0</v>
      </c>
      <c r="D14" s="153"/>
      <c r="E14" s="2"/>
      <c r="F14" s="35"/>
      <c r="G14" s="225"/>
      <c r="H14" s="226"/>
      <c r="I14" s="226"/>
      <c r="J14" s="6"/>
      <c r="K14" s="6"/>
      <c r="L14" s="6"/>
      <c r="M14" s="26"/>
    </row>
    <row r="15" spans="1:13" x14ac:dyDescent="0.3">
      <c r="A15" s="114" t="s">
        <v>26</v>
      </c>
      <c r="B15" s="122" t="s">
        <v>19</v>
      </c>
      <c r="C15" s="115">
        <f>VLOOKUP(B15,Лист1!B33:C34,2,FALSE)</f>
        <v>0</v>
      </c>
      <c r="D15" s="2"/>
      <c r="E15" s="2"/>
      <c r="F15" s="35"/>
      <c r="G15" s="225"/>
      <c r="H15" s="226"/>
      <c r="I15" s="226"/>
      <c r="J15" s="6"/>
      <c r="K15" s="6"/>
      <c r="L15" s="6"/>
      <c r="M15" s="26"/>
    </row>
    <row r="16" spans="1:13" ht="14.4" customHeight="1" x14ac:dyDescent="0.3">
      <c r="A16" s="114" t="s">
        <v>27</v>
      </c>
      <c r="B16" s="123" t="s">
        <v>158</v>
      </c>
      <c r="C16" s="115">
        <f>VLOOKUP(B16,Лист1!B23:C24,2,FALSE)</f>
        <v>0</v>
      </c>
      <c r="D16" s="274" t="s">
        <v>164</v>
      </c>
      <c r="E16" s="275"/>
      <c r="F16" s="276"/>
      <c r="G16" s="32"/>
      <c r="H16" s="2"/>
      <c r="I16" s="2"/>
      <c r="J16" s="6"/>
      <c r="K16" s="6"/>
      <c r="L16" s="6"/>
      <c r="M16" s="26"/>
    </row>
    <row r="17" spans="1:13" x14ac:dyDescent="0.3">
      <c r="A17" s="114" t="s">
        <v>29</v>
      </c>
      <c r="B17" s="122" t="s">
        <v>25</v>
      </c>
      <c r="C17" s="115">
        <f>VLOOKUP(B17,Лист1!B26:C28,2,FALSE)</f>
        <v>0</v>
      </c>
      <c r="D17" s="274"/>
      <c r="E17" s="275"/>
      <c r="F17" s="276"/>
      <c r="G17" s="227" t="s">
        <v>176</v>
      </c>
      <c r="H17" s="228"/>
      <c r="I17" s="228"/>
      <c r="J17" s="12"/>
      <c r="K17" s="12"/>
      <c r="L17" s="12"/>
      <c r="M17" s="83"/>
    </row>
    <row r="18" spans="1:13" x14ac:dyDescent="0.3">
      <c r="A18" s="154" t="s">
        <v>187</v>
      </c>
      <c r="B18" s="129"/>
      <c r="D18" s="155"/>
      <c r="E18" s="155"/>
      <c r="F18" s="79"/>
      <c r="G18" s="175" t="s">
        <v>16</v>
      </c>
      <c r="H18" s="117" t="s">
        <v>17</v>
      </c>
      <c r="I18" s="118" t="s">
        <v>15</v>
      </c>
      <c r="J18" s="12"/>
      <c r="K18" s="12"/>
      <c r="L18" s="12"/>
      <c r="M18" s="83"/>
    </row>
    <row r="19" spans="1:13" ht="14.4" customHeight="1" x14ac:dyDescent="0.3">
      <c r="A19" s="114" t="s">
        <v>30</v>
      </c>
      <c r="B19" s="122" t="s">
        <v>25</v>
      </c>
      <c r="C19" s="115">
        <f>VLOOKUP(B19,Лист1!B2:C17,2,FALSE)</f>
        <v>0</v>
      </c>
      <c r="D19" s="155"/>
      <c r="E19" s="155"/>
      <c r="F19" s="79"/>
      <c r="G19" s="119" t="s">
        <v>0</v>
      </c>
      <c r="H19" s="128">
        <v>0</v>
      </c>
      <c r="I19" s="120">
        <f>H19*3500</f>
        <v>0</v>
      </c>
      <c r="J19" s="12"/>
      <c r="K19" s="12"/>
      <c r="L19" s="12"/>
      <c r="M19" s="83"/>
    </row>
    <row r="20" spans="1:13" ht="14.4" customHeight="1" x14ac:dyDescent="0.3">
      <c r="A20" s="114" t="s">
        <v>31</v>
      </c>
      <c r="B20" s="122" t="s">
        <v>19</v>
      </c>
      <c r="C20" s="115">
        <f>VLOOKUP(B20,Лист1!B36:C37,2,FALSE)</f>
        <v>0</v>
      </c>
      <c r="D20" s="155"/>
      <c r="E20" s="155"/>
      <c r="F20" s="79"/>
      <c r="G20" s="116" t="s">
        <v>35</v>
      </c>
      <c r="H20" s="128">
        <v>0</v>
      </c>
      <c r="I20" s="120">
        <f>H20*5300</f>
        <v>0</v>
      </c>
      <c r="J20" s="85" t="s">
        <v>175</v>
      </c>
      <c r="K20" s="86"/>
      <c r="L20" s="86"/>
      <c r="M20" s="84"/>
    </row>
    <row r="21" spans="1:13" x14ac:dyDescent="0.3">
      <c r="A21" s="114" t="s">
        <v>32</v>
      </c>
      <c r="B21" s="123" t="s">
        <v>158</v>
      </c>
      <c r="C21" s="115">
        <f>VLOOKUP(B21,Лист1!B23:C24,2,FALSE)</f>
        <v>0</v>
      </c>
      <c r="D21" s="155"/>
      <c r="E21" s="155"/>
      <c r="F21" s="79"/>
      <c r="G21" s="235" t="s">
        <v>169</v>
      </c>
      <c r="H21" s="236"/>
      <c r="I21" s="236"/>
      <c r="J21" s="86"/>
      <c r="K21" s="86"/>
      <c r="L21" s="86"/>
      <c r="M21" s="84"/>
    </row>
    <row r="22" spans="1:13" x14ac:dyDescent="0.3">
      <c r="A22" s="114" t="s">
        <v>33</v>
      </c>
      <c r="B22" s="122" t="s">
        <v>25</v>
      </c>
      <c r="C22" s="115">
        <f>VLOOKUP(B22,Лист1!B26:C28,2,FALSE)</f>
        <v>0</v>
      </c>
      <c r="D22" s="155"/>
      <c r="E22" s="155"/>
      <c r="F22" s="79"/>
      <c r="G22" s="237"/>
      <c r="H22" s="238"/>
      <c r="I22" s="238"/>
      <c r="J22" s="86"/>
      <c r="K22" s="230"/>
      <c r="L22" s="230"/>
      <c r="M22" s="231"/>
    </row>
    <row r="23" spans="1:13" ht="14.4" customHeight="1" x14ac:dyDescent="0.3">
      <c r="A23" s="156" t="s">
        <v>186</v>
      </c>
      <c r="B23" s="130"/>
      <c r="C23" s="121"/>
      <c r="D23" s="2"/>
      <c r="E23" s="2"/>
      <c r="F23" s="35"/>
      <c r="G23" s="27"/>
      <c r="H23" s="6"/>
      <c r="I23" s="6"/>
      <c r="J23" s="86"/>
      <c r="K23" s="230"/>
      <c r="L23" s="230"/>
      <c r="M23" s="231"/>
    </row>
    <row r="24" spans="1:13" ht="31.2" customHeight="1" x14ac:dyDescent="0.3">
      <c r="A24" s="207" t="s">
        <v>41</v>
      </c>
      <c r="B24" s="208"/>
      <c r="C24" s="101">
        <f>SUM(C9:C22)+C5</f>
        <v>0</v>
      </c>
      <c r="D24" s="2"/>
      <c r="E24" s="2"/>
      <c r="F24" s="35"/>
      <c r="G24" s="251" t="s">
        <v>34</v>
      </c>
      <c r="H24" s="252"/>
      <c r="I24" s="188" t="s">
        <v>3</v>
      </c>
      <c r="J24" s="86"/>
      <c r="K24" s="230"/>
      <c r="L24" s="230"/>
      <c r="M24" s="231"/>
    </row>
    <row r="25" spans="1:13" ht="26.4" customHeight="1" thickBot="1" x14ac:dyDescent="0.35">
      <c r="A25" s="22"/>
      <c r="B25" s="23"/>
      <c r="C25" s="23"/>
      <c r="D25" s="33"/>
      <c r="E25" s="33"/>
      <c r="F25" s="39"/>
      <c r="G25" s="239" t="s">
        <v>178</v>
      </c>
      <c r="H25" s="240"/>
      <c r="I25" s="240"/>
      <c r="J25" s="86"/>
      <c r="K25" s="86"/>
      <c r="L25" s="86"/>
      <c r="M25" s="84"/>
    </row>
    <row r="26" spans="1:13" ht="34.200000000000003" customHeight="1" thickBot="1" x14ac:dyDescent="0.35">
      <c r="A26" s="232" t="s">
        <v>181</v>
      </c>
      <c r="B26" s="233"/>
      <c r="C26" s="233"/>
      <c r="D26" s="233"/>
      <c r="E26" s="233"/>
      <c r="F26" s="234"/>
      <c r="G26" s="199" t="s">
        <v>180</v>
      </c>
      <c r="H26" s="200"/>
      <c r="I26" s="200"/>
      <c r="J26" s="200"/>
      <c r="K26" s="200"/>
      <c r="L26" s="200"/>
      <c r="M26" s="201"/>
    </row>
    <row r="27" spans="1:13" ht="12.6" customHeight="1" thickBot="1" x14ac:dyDescent="0.35">
      <c r="A27" s="6"/>
      <c r="B27" s="6"/>
      <c r="C27" s="6"/>
      <c r="D27" s="6"/>
      <c r="E27" s="6"/>
      <c r="F27" s="26"/>
      <c r="G27" s="247" t="s">
        <v>149</v>
      </c>
      <c r="H27" s="247" t="s">
        <v>150</v>
      </c>
      <c r="I27" s="247" t="s">
        <v>151</v>
      </c>
      <c r="J27" s="249" t="s">
        <v>152</v>
      </c>
      <c r="K27" s="9"/>
      <c r="L27" s="31"/>
      <c r="M27" s="26"/>
    </row>
    <row r="28" spans="1:13" ht="14.4" customHeight="1" thickBot="1" x14ac:dyDescent="0.35">
      <c r="A28" s="6"/>
      <c r="B28" s="103"/>
      <c r="C28" s="104"/>
      <c r="D28" s="95" t="s">
        <v>184</v>
      </c>
      <c r="E28" s="96" t="s">
        <v>183</v>
      </c>
      <c r="F28" s="21"/>
      <c r="G28" s="248"/>
      <c r="H28" s="248"/>
      <c r="I28" s="248"/>
      <c r="J28" s="250"/>
      <c r="K28" s="9"/>
      <c r="L28" s="31"/>
      <c r="M28" s="26"/>
    </row>
    <row r="29" spans="1:13" ht="15" customHeight="1" x14ac:dyDescent="0.3">
      <c r="A29" s="6"/>
      <c r="B29" s="105" t="s">
        <v>6</v>
      </c>
      <c r="C29" s="106"/>
      <c r="D29" s="89">
        <f>B3</f>
        <v>0</v>
      </c>
      <c r="E29" s="90"/>
      <c r="F29" s="26"/>
      <c r="G29" s="24"/>
      <c r="H29" s="10"/>
      <c r="I29" s="10"/>
      <c r="J29" s="25"/>
      <c r="K29" s="10"/>
      <c r="L29" s="31"/>
      <c r="M29" s="26"/>
    </row>
    <row r="30" spans="1:13" ht="15" customHeight="1" x14ac:dyDescent="0.3">
      <c r="A30" s="6"/>
      <c r="B30" s="105" t="s">
        <v>7</v>
      </c>
      <c r="C30" s="106"/>
      <c r="D30" s="89">
        <f>B4</f>
        <v>0</v>
      </c>
      <c r="E30" s="90"/>
      <c r="F30" s="26"/>
      <c r="G30" s="24"/>
      <c r="H30" s="10"/>
      <c r="I30" s="10"/>
      <c r="J30" s="25"/>
      <c r="K30" s="10"/>
      <c r="L30" s="31"/>
      <c r="M30" s="26"/>
    </row>
    <row r="31" spans="1:13" ht="14.4" customHeight="1" x14ac:dyDescent="0.3">
      <c r="A31" s="6"/>
      <c r="B31" s="107" t="s">
        <v>121</v>
      </c>
      <c r="C31" s="108"/>
      <c r="D31" s="91">
        <f>C4</f>
        <v>0</v>
      </c>
      <c r="E31" s="90"/>
      <c r="F31" s="26"/>
      <c r="G31" s="24"/>
      <c r="H31" s="10"/>
      <c r="I31" s="10"/>
      <c r="J31" s="25"/>
      <c r="K31" s="10"/>
      <c r="L31" s="31"/>
      <c r="M31" s="26"/>
    </row>
    <row r="32" spans="1:13" ht="14.4" customHeight="1" x14ac:dyDescent="0.3">
      <c r="A32" s="6"/>
      <c r="B32" s="253" t="s">
        <v>43</v>
      </c>
      <c r="C32" s="254"/>
      <c r="D32" s="92">
        <f>B2</f>
        <v>0</v>
      </c>
      <c r="E32" s="90"/>
      <c r="F32" s="26"/>
      <c r="G32" s="24"/>
      <c r="H32" s="10"/>
      <c r="I32" s="10"/>
      <c r="J32" s="25"/>
      <c r="K32" s="10"/>
      <c r="L32" s="31"/>
      <c r="M32" s="26"/>
    </row>
    <row r="33" spans="1:13" ht="13.2" customHeight="1" x14ac:dyDescent="0.3">
      <c r="A33" s="6"/>
      <c r="B33" s="99" t="s">
        <v>188</v>
      </c>
      <c r="C33" s="100"/>
      <c r="D33" s="89"/>
      <c r="E33" s="90">
        <f>C5</f>
        <v>0</v>
      </c>
      <c r="F33" s="26"/>
      <c r="G33" s="24"/>
      <c r="H33" s="10"/>
      <c r="I33" s="10"/>
      <c r="J33" s="25"/>
      <c r="K33" s="10"/>
      <c r="L33" s="11"/>
      <c r="M33" s="26"/>
    </row>
    <row r="34" spans="1:13" ht="14.4" customHeight="1" x14ac:dyDescent="0.3">
      <c r="A34" s="6"/>
      <c r="B34" s="109" t="s">
        <v>20</v>
      </c>
      <c r="C34" s="110"/>
      <c r="D34" s="92" t="str">
        <f>B9</f>
        <v>нет</v>
      </c>
      <c r="E34" s="90">
        <f>C9+C11+C10+C12</f>
        <v>0</v>
      </c>
      <c r="F34" s="26"/>
      <c r="G34" s="24"/>
      <c r="H34" s="10"/>
      <c r="I34" s="10"/>
      <c r="J34" s="25"/>
      <c r="K34" s="10"/>
      <c r="L34" s="87"/>
      <c r="M34" s="26"/>
    </row>
    <row r="35" spans="1:13" ht="15" customHeight="1" thickBot="1" x14ac:dyDescent="0.35">
      <c r="A35" s="6"/>
      <c r="B35" s="97" t="s">
        <v>24</v>
      </c>
      <c r="C35" s="98"/>
      <c r="D35" s="89" t="str">
        <f>B14</f>
        <v>нет</v>
      </c>
      <c r="E35" s="90">
        <f>C14+C15+C16+C17</f>
        <v>0</v>
      </c>
      <c r="F35" s="26"/>
      <c r="G35" s="241" t="s">
        <v>154</v>
      </c>
      <c r="H35" s="242"/>
      <c r="I35" s="242"/>
      <c r="J35" s="243"/>
      <c r="K35" s="230" t="s">
        <v>177</v>
      </c>
      <c r="L35" s="230"/>
      <c r="M35" s="231"/>
    </row>
    <row r="36" spans="1:13" ht="15" customHeight="1" thickBot="1" x14ac:dyDescent="0.35">
      <c r="A36" s="6"/>
      <c r="B36" s="99" t="s">
        <v>30</v>
      </c>
      <c r="C36" s="100"/>
      <c r="D36" s="93" t="str">
        <f>B19</f>
        <v>нет</v>
      </c>
      <c r="E36" s="90">
        <f>C19+C20+C21+C22</f>
        <v>0</v>
      </c>
      <c r="F36" s="26"/>
      <c r="G36" s="131">
        <v>0</v>
      </c>
      <c r="H36" s="131">
        <v>0</v>
      </c>
      <c r="I36" s="131"/>
      <c r="J36" s="131">
        <v>0</v>
      </c>
      <c r="K36" s="230"/>
      <c r="L36" s="230"/>
      <c r="M36" s="231"/>
    </row>
    <row r="37" spans="1:13" ht="15" customHeight="1" thickBot="1" x14ac:dyDescent="0.35">
      <c r="A37" s="6"/>
      <c r="B37" s="268" t="s">
        <v>42</v>
      </c>
      <c r="C37" s="269"/>
      <c r="D37" s="89"/>
      <c r="E37" s="94">
        <f>G44</f>
        <v>0</v>
      </c>
      <c r="F37" s="26"/>
      <c r="G37" s="244" t="s">
        <v>153</v>
      </c>
      <c r="H37" s="245"/>
      <c r="I37" s="245"/>
      <c r="J37" s="246"/>
      <c r="K37" s="230"/>
      <c r="L37" s="230"/>
      <c r="M37" s="231"/>
    </row>
    <row r="38" spans="1:13" ht="15" thickBot="1" x14ac:dyDescent="0.35">
      <c r="A38" s="6"/>
      <c r="B38" s="270" t="s">
        <v>150</v>
      </c>
      <c r="C38" s="271"/>
      <c r="D38" s="89"/>
      <c r="E38" s="94">
        <f>H44</f>
        <v>0</v>
      </c>
      <c r="F38" s="26"/>
      <c r="G38" s="131">
        <v>0</v>
      </c>
      <c r="H38" s="131">
        <v>0</v>
      </c>
      <c r="I38" s="131">
        <v>0</v>
      </c>
      <c r="J38" s="131">
        <v>0</v>
      </c>
      <c r="K38" s="10"/>
      <c r="L38" s="11"/>
      <c r="M38" s="26"/>
    </row>
    <row r="39" spans="1:13" ht="14.4" customHeight="1" thickBot="1" x14ac:dyDescent="0.35">
      <c r="A39" s="6"/>
      <c r="B39" s="270" t="s">
        <v>151</v>
      </c>
      <c r="C39" s="271"/>
      <c r="D39" s="89"/>
      <c r="E39" s="94">
        <f>I44</f>
        <v>0</v>
      </c>
      <c r="F39" s="26"/>
      <c r="G39" s="244" t="s">
        <v>155</v>
      </c>
      <c r="H39" s="245"/>
      <c r="I39" s="245"/>
      <c r="J39" s="246"/>
      <c r="K39" s="10"/>
      <c r="L39" s="11"/>
      <c r="M39" s="26"/>
    </row>
    <row r="40" spans="1:13" ht="15" customHeight="1" thickBot="1" x14ac:dyDescent="0.35">
      <c r="A40" s="6"/>
      <c r="B40" s="268" t="s">
        <v>152</v>
      </c>
      <c r="C40" s="269"/>
      <c r="D40" s="89"/>
      <c r="E40" s="94">
        <f>J44</f>
        <v>0</v>
      </c>
      <c r="F40" s="26"/>
      <c r="G40" s="131"/>
      <c r="H40" s="131"/>
      <c r="I40" s="131"/>
      <c r="J40" s="131"/>
      <c r="K40" s="10"/>
      <c r="L40" s="11"/>
      <c r="M40" s="26"/>
    </row>
    <row r="41" spans="1:13" ht="15" customHeight="1" thickBot="1" x14ac:dyDescent="0.35">
      <c r="A41" s="6"/>
      <c r="B41" s="270" t="s">
        <v>182</v>
      </c>
      <c r="C41" s="271"/>
      <c r="D41" s="89"/>
      <c r="E41" s="94">
        <f>I19+I20</f>
        <v>0</v>
      </c>
      <c r="F41" s="26"/>
      <c r="G41" s="244" t="s">
        <v>156</v>
      </c>
      <c r="H41" s="245"/>
      <c r="I41" s="245"/>
      <c r="J41" s="246"/>
      <c r="K41" s="10"/>
      <c r="L41" s="11"/>
      <c r="M41" s="26"/>
    </row>
    <row r="42" spans="1:13" ht="14.4" customHeight="1" thickBot="1" x14ac:dyDescent="0.35">
      <c r="A42" s="6"/>
      <c r="B42" s="270" t="s">
        <v>126</v>
      </c>
      <c r="C42" s="271"/>
      <c r="D42" s="261" t="str">
        <f>I24</f>
        <v>стандартное одно отверстие</v>
      </c>
      <c r="E42" s="262"/>
      <c r="F42" s="26"/>
      <c r="G42" s="82">
        <f t="shared" ref="G42:H42" si="0">G36*G38*14*1985/1000000000</f>
        <v>0</v>
      </c>
      <c r="H42" s="82">
        <f t="shared" si="0"/>
        <v>0</v>
      </c>
      <c r="I42" s="82">
        <f>I36*I38*14*1985/1000000000</f>
        <v>0</v>
      </c>
      <c r="J42" s="82">
        <f>J36*J38*14*1985/1000000000</f>
        <v>0</v>
      </c>
      <c r="K42" s="10"/>
      <c r="L42" s="6"/>
      <c r="M42" s="26"/>
    </row>
    <row r="43" spans="1:13" ht="15" thickBot="1" x14ac:dyDescent="0.35">
      <c r="A43" s="102"/>
      <c r="B43" s="255" t="s">
        <v>189</v>
      </c>
      <c r="C43" s="256"/>
      <c r="D43" s="256"/>
      <c r="E43" s="259">
        <f>SUM(E29:E42)</f>
        <v>0</v>
      </c>
      <c r="F43" s="26"/>
      <c r="G43" s="277" t="s">
        <v>157</v>
      </c>
      <c r="H43" s="278"/>
      <c r="I43" s="278"/>
      <c r="J43" s="279"/>
      <c r="K43" s="10"/>
      <c r="L43" s="6"/>
      <c r="M43" s="26"/>
    </row>
    <row r="44" spans="1:13" ht="16.2" thickBot="1" x14ac:dyDescent="0.35">
      <c r="A44" s="27"/>
      <c r="B44" s="257"/>
      <c r="C44" s="258"/>
      <c r="D44" s="258"/>
      <c r="E44" s="260"/>
      <c r="F44" s="26"/>
      <c r="G44" s="132">
        <v>0</v>
      </c>
      <c r="H44" s="132">
        <v>0</v>
      </c>
      <c r="I44" s="133">
        <v>0</v>
      </c>
      <c r="J44" s="133">
        <v>0</v>
      </c>
      <c r="K44" s="6"/>
      <c r="L44" s="6"/>
      <c r="M44" s="26"/>
    </row>
    <row r="45" spans="1:13" ht="15" thickBot="1" x14ac:dyDescent="0.35">
      <c r="A45" s="28"/>
      <c r="B45" s="29"/>
      <c r="C45" s="29"/>
      <c r="D45" s="29"/>
      <c r="E45" s="29"/>
      <c r="F45" s="30"/>
      <c r="G45" s="28"/>
      <c r="H45" s="29"/>
      <c r="I45" s="29"/>
      <c r="J45" s="29"/>
      <c r="K45" s="29"/>
      <c r="L45" s="29"/>
      <c r="M45" s="30"/>
    </row>
  </sheetData>
  <sheetProtection algorithmName="SHA-512" hashValue="mcRXHDVJi6xOtFPAHywtl0PkHrq9G4EciAhHo+R1axjVmrVSDtwV7H2G1qAxs9o6RIqgaHrWLtnIOrDszbBGtg==" saltValue="Ic5x+2lisv4ZIVWwNYk3QA==" spinCount="100000" sheet="1" selectLockedCells="1"/>
  <mergeCells count="43">
    <mergeCell ref="B43:D44"/>
    <mergeCell ref="E43:E44"/>
    <mergeCell ref="D42:E42"/>
    <mergeCell ref="G8:I9"/>
    <mergeCell ref="B6:C6"/>
    <mergeCell ref="B37:C37"/>
    <mergeCell ref="B38:C38"/>
    <mergeCell ref="B39:C39"/>
    <mergeCell ref="B40:C40"/>
    <mergeCell ref="B41:C41"/>
    <mergeCell ref="B42:C42"/>
    <mergeCell ref="D6:F7"/>
    <mergeCell ref="D16:F17"/>
    <mergeCell ref="G43:J43"/>
    <mergeCell ref="G39:J39"/>
    <mergeCell ref="G41:J41"/>
    <mergeCell ref="K35:M37"/>
    <mergeCell ref="A26:F26"/>
    <mergeCell ref="K22:M24"/>
    <mergeCell ref="G21:I22"/>
    <mergeCell ref="G25:I25"/>
    <mergeCell ref="G35:J35"/>
    <mergeCell ref="G37:J37"/>
    <mergeCell ref="G26:M26"/>
    <mergeCell ref="G27:G28"/>
    <mergeCell ref="H27:H28"/>
    <mergeCell ref="I27:I28"/>
    <mergeCell ref="J27:J28"/>
    <mergeCell ref="G24:H24"/>
    <mergeCell ref="B32:C32"/>
    <mergeCell ref="A1:F1"/>
    <mergeCell ref="G1:M1"/>
    <mergeCell ref="G2:M2"/>
    <mergeCell ref="A5:B5"/>
    <mergeCell ref="A24:B24"/>
    <mergeCell ref="A8:C8"/>
    <mergeCell ref="G10:I10"/>
    <mergeCell ref="G3:I4"/>
    <mergeCell ref="G11:H11"/>
    <mergeCell ref="G5:I5"/>
    <mergeCell ref="G13:I15"/>
    <mergeCell ref="G17:I17"/>
    <mergeCell ref="G12:H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rstPageNumber="2147483648" fitToHeight="0" orientation="landscape" r:id="rId1"/>
  <rowBreaks count="1" manualBreakCount="1">
    <brk id="25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6D127156-8D06-4DFC-AA83-524C02DED138}">
          <x14:formula1>
            <xm:f>Лист3!$C$8:$C$10</xm:f>
          </x14:formula1>
          <xm:sqref>I24</xm:sqref>
        </x14:dataValidation>
        <x14:dataValidation type="list" allowBlank="1" showInputMessage="1" showErrorMessage="1" xr:uid="{F2E639AA-C3FF-44A0-8CC3-4C183EC34F60}">
          <x14:formula1>
            <xm:f>Лист3!$B$3:$B$4</xm:f>
          </x14:formula1>
          <xm:sqref>C3</xm:sqref>
        </x14:dataValidation>
        <x14:dataValidation type="list" allowBlank="1" showInputMessage="1" showErrorMessage="1" xr:uid="{AAD27400-56DF-489B-933A-4E52742B71C0}">
          <x14:formula1>
            <xm:f>Лист1!$B$2:$B$17</xm:f>
          </x14:formula1>
          <xm:sqref>B9 B14 B19</xm:sqref>
        </x14:dataValidation>
        <x14:dataValidation type="list" allowBlank="1" showInputMessage="1" showErrorMessage="1" xr:uid="{81C67009-6253-4FF1-9DA4-B2A8DD3D9A1D}">
          <x14:formula1>
            <xm:f>Лист1!$B$23:$B$24</xm:f>
          </x14:formula1>
          <xm:sqref>B11 B16 B21</xm:sqref>
        </x14:dataValidation>
        <x14:dataValidation type="list" allowBlank="1" showInputMessage="1" showErrorMessage="1" xr:uid="{E5928096-AA41-4C58-95A5-4B237928C20C}">
          <x14:formula1>
            <xm:f>Лист1!$B$26:$B$28</xm:f>
          </x14:formula1>
          <xm:sqref>B12 B17 B22</xm:sqref>
        </x14:dataValidation>
        <x14:dataValidation type="list" allowBlank="1" showInputMessage="1" showErrorMessage="1" xr:uid="{F0595B70-B577-4922-A2E7-8AE24F3F961C}">
          <x14:formula1>
            <xm:f>Лист1!$B$30:$B$31</xm:f>
          </x14:formula1>
          <xm:sqref>B10 B15 B20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5D3DD-9010-4931-8416-DE9A862EEBC5}">
  <sheetPr>
    <tabColor theme="7"/>
  </sheetPr>
  <dimension ref="A1:O73"/>
  <sheetViews>
    <sheetView tabSelected="1" zoomScale="75" zoomScaleNormal="75" zoomScaleSheetLayoutView="81" zoomScalePageLayoutView="82" workbookViewId="0">
      <selection activeCell="B8" sqref="B8"/>
    </sheetView>
  </sheetViews>
  <sheetFormatPr defaultColWidth="8.88671875" defaultRowHeight="14.4" x14ac:dyDescent="0.3"/>
  <cols>
    <col min="1" max="1" width="21.21875" style="1" customWidth="1"/>
    <col min="2" max="2" width="19.109375" style="1" customWidth="1"/>
    <col min="3" max="3" width="21.21875" style="1" customWidth="1"/>
    <col min="4" max="4" width="18.88671875" style="1" customWidth="1"/>
    <col min="5" max="5" width="19.109375" style="1" customWidth="1"/>
    <col min="6" max="6" width="23.21875" style="1" customWidth="1"/>
    <col min="7" max="8" width="3.21875" style="1" customWidth="1"/>
    <col min="9" max="9" width="21.5546875" style="1" customWidth="1"/>
    <col min="10" max="10" width="22.21875" style="1" customWidth="1"/>
    <col min="11" max="11" width="20.109375" style="1" customWidth="1"/>
    <col min="12" max="12" width="22" style="1" customWidth="1"/>
    <col min="13" max="14" width="8.88671875" style="1"/>
    <col min="15" max="15" width="23.21875" style="1" customWidth="1"/>
    <col min="16" max="16384" width="8.88671875" style="1"/>
  </cols>
  <sheetData>
    <row r="1" spans="1:15" s="6" customFormat="1" ht="28.8" customHeight="1" x14ac:dyDescent="0.3">
      <c r="A1" s="199" t="s">
        <v>36</v>
      </c>
      <c r="B1" s="200"/>
      <c r="C1" s="200"/>
      <c r="D1" s="200"/>
      <c r="E1" s="200"/>
      <c r="F1" s="200"/>
      <c r="G1" s="201"/>
      <c r="H1" s="88"/>
      <c r="I1" s="200" t="s">
        <v>180</v>
      </c>
      <c r="J1" s="200"/>
      <c r="K1" s="200"/>
      <c r="L1" s="200"/>
      <c r="M1" s="200"/>
      <c r="N1" s="200"/>
      <c r="O1" s="201"/>
    </row>
    <row r="2" spans="1:15" s="6" customFormat="1" x14ac:dyDescent="0.3">
      <c r="A2" s="34" t="s">
        <v>1</v>
      </c>
      <c r="B2" s="187">
        <f>520*360*10*1985/1000000000*1.4+(B8+520+D8)*(C8+360+E8)*15*1985/1000000000+SUM(I17,J17,K17,L17)</f>
        <v>11.871888</v>
      </c>
      <c r="C2" s="177" t="s">
        <v>193</v>
      </c>
      <c r="D2" s="178">
        <f>VLOOKUP(A8,Лист1!B39:D45,2,FALSE)</f>
        <v>500</v>
      </c>
      <c r="F2" s="157" t="s">
        <v>165</v>
      </c>
      <c r="G2" s="149"/>
      <c r="H2" s="148"/>
      <c r="M2" s="9"/>
      <c r="N2" s="31"/>
      <c r="O2" s="26"/>
    </row>
    <row r="3" spans="1:15" s="6" customFormat="1" x14ac:dyDescent="0.3">
      <c r="A3" s="34" t="s">
        <v>6</v>
      </c>
      <c r="B3" s="186">
        <f>B8+D2+D8</f>
        <v>540</v>
      </c>
      <c r="C3" s="177" t="s">
        <v>194</v>
      </c>
      <c r="D3" s="178">
        <f>VLOOKUP(A8,Лист1!B39:D45,3,FALSE)</f>
        <v>340</v>
      </c>
      <c r="F3" s="158" t="s">
        <v>166</v>
      </c>
      <c r="G3" s="149"/>
      <c r="H3" s="148"/>
      <c r="I3" s="167" t="s">
        <v>149</v>
      </c>
      <c r="J3" s="167" t="s">
        <v>150</v>
      </c>
      <c r="K3" s="167" t="s">
        <v>151</v>
      </c>
      <c r="L3" s="168" t="s">
        <v>152</v>
      </c>
      <c r="M3" s="9"/>
      <c r="N3" s="31"/>
      <c r="O3" s="26"/>
    </row>
    <row r="4" spans="1:15" s="6" customFormat="1" x14ac:dyDescent="0.3">
      <c r="A4" s="34" t="s">
        <v>7</v>
      </c>
      <c r="B4" s="186">
        <f>D3+C8+E8</f>
        <v>380</v>
      </c>
      <c r="C4" s="146" t="s">
        <v>196</v>
      </c>
      <c r="D4" s="176">
        <f>C11+F13+I19+J19+K19+L19+C15+C16</f>
        <v>0</v>
      </c>
      <c r="F4" s="159" t="s">
        <v>167</v>
      </c>
      <c r="G4" s="149"/>
      <c r="H4" s="148"/>
      <c r="I4" s="296"/>
      <c r="J4" s="296"/>
      <c r="K4" s="296"/>
      <c r="L4" s="296"/>
      <c r="M4" s="10"/>
      <c r="N4" s="31"/>
      <c r="O4" s="26"/>
    </row>
    <row r="5" spans="1:15" s="6" customFormat="1" x14ac:dyDescent="0.3">
      <c r="A5" s="152" t="s">
        <v>191</v>
      </c>
      <c r="B5" s="267"/>
      <c r="C5" s="267"/>
      <c r="D5" s="267"/>
      <c r="G5" s="26"/>
      <c r="H5" s="27"/>
      <c r="I5" s="296"/>
      <c r="J5" s="296"/>
      <c r="K5" s="296"/>
      <c r="L5" s="296"/>
      <c r="M5" s="10"/>
      <c r="N5" s="31"/>
      <c r="O5" s="26"/>
    </row>
    <row r="6" spans="1:15" s="6" customFormat="1" x14ac:dyDescent="0.3">
      <c r="A6" s="27"/>
      <c r="G6" s="26"/>
      <c r="H6" s="27"/>
      <c r="I6" s="296"/>
      <c r="J6" s="296"/>
      <c r="K6" s="296"/>
      <c r="L6" s="296"/>
      <c r="M6" s="10"/>
      <c r="N6" s="31"/>
      <c r="O6" s="26"/>
    </row>
    <row r="7" spans="1:15" s="6" customFormat="1" ht="27.6" x14ac:dyDescent="0.3">
      <c r="A7" s="37" t="s">
        <v>14</v>
      </c>
      <c r="B7" s="40" t="s">
        <v>122</v>
      </c>
      <c r="C7" s="40" t="s">
        <v>123</v>
      </c>
      <c r="D7" s="40" t="s">
        <v>124</v>
      </c>
      <c r="E7" s="40" t="s">
        <v>125</v>
      </c>
      <c r="F7" s="4" t="s">
        <v>16</v>
      </c>
      <c r="G7" s="160"/>
      <c r="H7" s="169"/>
      <c r="I7" s="296"/>
      <c r="J7" s="296"/>
      <c r="K7" s="296"/>
      <c r="L7" s="296"/>
      <c r="M7" s="10"/>
      <c r="N7" s="31"/>
      <c r="O7" s="26"/>
    </row>
    <row r="8" spans="1:15" s="6" customFormat="1" ht="16.8" customHeight="1" x14ac:dyDescent="0.3">
      <c r="A8" s="38" t="s">
        <v>192</v>
      </c>
      <c r="B8" s="125">
        <v>20</v>
      </c>
      <c r="C8" s="125">
        <v>20</v>
      </c>
      <c r="D8" s="125">
        <v>20</v>
      </c>
      <c r="E8" s="125">
        <v>20</v>
      </c>
      <c r="F8" s="8" t="s">
        <v>19</v>
      </c>
      <c r="G8" s="136"/>
      <c r="H8" s="137"/>
      <c r="I8" s="296"/>
      <c r="J8" s="296"/>
      <c r="K8" s="296"/>
      <c r="L8" s="296"/>
      <c r="M8" s="10"/>
      <c r="N8" s="31"/>
      <c r="O8" s="26"/>
    </row>
    <row r="9" spans="1:15" s="6" customFormat="1" ht="26.4" customHeight="1" x14ac:dyDescent="0.3">
      <c r="A9" s="317" t="s">
        <v>203</v>
      </c>
      <c r="B9" s="318"/>
      <c r="C9" s="318"/>
      <c r="D9" s="318"/>
      <c r="E9" s="319"/>
      <c r="F9" s="125"/>
      <c r="G9" s="138"/>
      <c r="H9" s="170"/>
      <c r="I9" s="296"/>
      <c r="J9" s="296"/>
      <c r="K9" s="296"/>
      <c r="L9" s="296"/>
      <c r="M9" s="10"/>
      <c r="N9" s="11"/>
      <c r="O9" s="26"/>
    </row>
    <row r="10" spans="1:15" ht="16.8" customHeight="1" x14ac:dyDescent="0.3">
      <c r="A10" s="27"/>
      <c r="B10" s="6"/>
      <c r="C10" s="6"/>
      <c r="D10" s="147"/>
      <c r="E10" s="147"/>
      <c r="F10" s="147"/>
      <c r="G10" s="26"/>
      <c r="H10" s="27"/>
      <c r="I10" s="296" t="s">
        <v>154</v>
      </c>
      <c r="J10" s="296"/>
      <c r="K10" s="296"/>
      <c r="L10" s="296"/>
      <c r="M10" s="10"/>
      <c r="N10" s="87"/>
      <c r="O10" s="26"/>
    </row>
    <row r="11" spans="1:15" ht="16.8" customHeight="1" x14ac:dyDescent="0.3">
      <c r="A11" s="205" t="s">
        <v>195</v>
      </c>
      <c r="B11" s="206"/>
      <c r="C11" s="126">
        <v>0</v>
      </c>
      <c r="D11" s="6"/>
      <c r="E11" s="301" t="s">
        <v>207</v>
      </c>
      <c r="F11" s="302"/>
      <c r="G11" s="161"/>
      <c r="H11" s="171"/>
      <c r="I11" s="165">
        <v>0</v>
      </c>
      <c r="J11" s="165">
        <v>0</v>
      </c>
      <c r="K11" s="165">
        <v>0</v>
      </c>
      <c r="L11" s="165">
        <v>0</v>
      </c>
      <c r="M11" s="230" t="s">
        <v>198</v>
      </c>
      <c r="N11" s="230"/>
      <c r="O11" s="231"/>
    </row>
    <row r="12" spans="1:15" s="3" customFormat="1" ht="15" thickBot="1" x14ac:dyDescent="0.35">
      <c r="A12" s="297" t="s">
        <v>199</v>
      </c>
      <c r="B12" s="298"/>
      <c r="C12" s="298"/>
      <c r="D12" s="6"/>
      <c r="E12" s="117" t="s">
        <v>17</v>
      </c>
      <c r="F12" s="139" t="s">
        <v>15</v>
      </c>
      <c r="G12" s="162"/>
      <c r="H12" s="172"/>
      <c r="I12" s="296" t="s">
        <v>153</v>
      </c>
      <c r="J12" s="296"/>
      <c r="K12" s="296"/>
      <c r="L12" s="296"/>
      <c r="M12" s="230"/>
      <c r="N12" s="230"/>
      <c r="O12" s="231"/>
    </row>
    <row r="13" spans="1:15" x14ac:dyDescent="0.3">
      <c r="A13" s="314" t="s">
        <v>176</v>
      </c>
      <c r="B13" s="315"/>
      <c r="C13" s="316"/>
      <c r="D13" s="6"/>
      <c r="E13" s="140">
        <v>0</v>
      </c>
      <c r="F13" s="120">
        <f>E13*28000</f>
        <v>0</v>
      </c>
      <c r="G13" s="163"/>
      <c r="H13" s="173"/>
      <c r="I13" s="165">
        <v>0</v>
      </c>
      <c r="J13" s="165">
        <v>0</v>
      </c>
      <c r="K13" s="165">
        <v>0</v>
      </c>
      <c r="L13" s="165">
        <v>0</v>
      </c>
      <c r="M13" s="230"/>
      <c r="N13" s="230"/>
      <c r="O13" s="231"/>
    </row>
    <row r="14" spans="1:15" x14ac:dyDescent="0.3">
      <c r="A14" s="175" t="s">
        <v>16</v>
      </c>
      <c r="B14" s="117" t="s">
        <v>17</v>
      </c>
      <c r="C14" s="141" t="s">
        <v>15</v>
      </c>
      <c r="D14" s="6"/>
      <c r="E14" s="303" t="s">
        <v>197</v>
      </c>
      <c r="F14" s="303"/>
      <c r="G14" s="164"/>
      <c r="H14" s="174"/>
      <c r="I14" s="296" t="s">
        <v>155</v>
      </c>
      <c r="J14" s="296"/>
      <c r="K14" s="296"/>
      <c r="L14" s="296"/>
      <c r="M14" s="10"/>
      <c r="N14" s="11"/>
      <c r="O14" s="26"/>
    </row>
    <row r="15" spans="1:15" ht="14.4" customHeight="1" x14ac:dyDescent="0.3">
      <c r="A15" s="119" t="s">
        <v>0</v>
      </c>
      <c r="B15" s="140"/>
      <c r="C15" s="142">
        <f>B15*3500</f>
        <v>0</v>
      </c>
      <c r="D15" s="6"/>
      <c r="E15" s="304"/>
      <c r="F15" s="304"/>
      <c r="G15" s="164"/>
      <c r="H15" s="174"/>
      <c r="I15" s="165"/>
      <c r="J15" s="165"/>
      <c r="K15" s="165"/>
      <c r="L15" s="165"/>
      <c r="M15" s="10"/>
      <c r="N15" s="11"/>
      <c r="O15" s="26"/>
    </row>
    <row r="16" spans="1:15" ht="12.6" customHeight="1" thickBot="1" x14ac:dyDescent="0.35">
      <c r="A16" s="143" t="s">
        <v>35</v>
      </c>
      <c r="B16" s="144">
        <v>0</v>
      </c>
      <c r="C16" s="145">
        <f>B16*5300</f>
        <v>0</v>
      </c>
      <c r="D16" s="6"/>
      <c r="E16" s="6"/>
      <c r="F16" s="6"/>
      <c r="G16" s="26"/>
      <c r="H16" s="27"/>
      <c r="I16" s="296" t="s">
        <v>156</v>
      </c>
      <c r="J16" s="296"/>
      <c r="K16" s="296"/>
      <c r="L16" s="296"/>
      <c r="M16" s="10"/>
      <c r="N16" s="11"/>
      <c r="O16" s="26"/>
    </row>
    <row r="17" spans="1:15" ht="14.4" customHeight="1" x14ac:dyDescent="0.3">
      <c r="A17" s="27"/>
      <c r="B17" s="6"/>
      <c r="C17" s="6"/>
      <c r="D17" s="6"/>
      <c r="E17" s="6"/>
      <c r="F17" s="6"/>
      <c r="G17" s="26"/>
      <c r="H17" s="27"/>
      <c r="I17" s="166">
        <f t="shared" ref="I17:J17" si="0">I11*I13*14*1985/1000000000</f>
        <v>0</v>
      </c>
      <c r="J17" s="166">
        <f t="shared" si="0"/>
        <v>0</v>
      </c>
      <c r="K17" s="166">
        <f>K11*K13*14*1985/1000000000</f>
        <v>0</v>
      </c>
      <c r="L17" s="166">
        <f>L11*L13*14*1985/1000000000</f>
        <v>0</v>
      </c>
      <c r="M17" s="10"/>
      <c r="N17" s="11"/>
      <c r="O17" s="26"/>
    </row>
    <row r="18" spans="1:15" ht="29.4" customHeight="1" x14ac:dyDescent="0.3">
      <c r="A18" s="299" t="s">
        <v>34</v>
      </c>
      <c r="B18" s="300"/>
      <c r="C18" s="20" t="s">
        <v>4</v>
      </c>
      <c r="D18" s="6"/>
      <c r="E18" s="6"/>
      <c r="F18" s="6"/>
      <c r="G18" s="26"/>
      <c r="H18" s="27"/>
      <c r="I18" s="295" t="s">
        <v>157</v>
      </c>
      <c r="J18" s="295"/>
      <c r="K18" s="295"/>
      <c r="L18" s="295"/>
      <c r="M18" s="10"/>
      <c r="N18" s="6"/>
      <c r="O18" s="26"/>
    </row>
    <row r="19" spans="1:15" ht="15.6" x14ac:dyDescent="0.3">
      <c r="A19" s="312" t="s">
        <v>178</v>
      </c>
      <c r="B19" s="313"/>
      <c r="C19" s="313"/>
      <c r="D19" s="6"/>
      <c r="E19" s="6"/>
      <c r="F19" s="6"/>
      <c r="G19" s="26"/>
      <c r="H19" s="27"/>
      <c r="I19" s="126">
        <v>0</v>
      </c>
      <c r="J19" s="126">
        <v>0</v>
      </c>
      <c r="K19" s="126">
        <v>0</v>
      </c>
      <c r="L19" s="126">
        <v>0</v>
      </c>
      <c r="M19" s="10"/>
      <c r="N19" s="6"/>
      <c r="O19" s="26"/>
    </row>
    <row r="20" spans="1:15" ht="15" thickBot="1" x14ac:dyDescent="0.35">
      <c r="A20" s="22"/>
      <c r="B20" s="23"/>
      <c r="C20" s="150"/>
      <c r="D20" s="29"/>
      <c r="E20" s="29"/>
      <c r="F20" s="29"/>
      <c r="G20" s="30"/>
      <c r="H20" s="28"/>
      <c r="I20" s="23"/>
      <c r="J20" s="23"/>
      <c r="K20" s="23"/>
      <c r="L20" s="23"/>
      <c r="M20" s="29"/>
      <c r="N20" s="29"/>
      <c r="O20" s="30"/>
    </row>
    <row r="21" spans="1:15" ht="15" thickBot="1" x14ac:dyDescent="0.35">
      <c r="A21" s="6"/>
      <c r="B21" s="6"/>
      <c r="C21" s="179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</row>
    <row r="22" spans="1:15" ht="15.6" x14ac:dyDescent="0.3">
      <c r="A22" s="309" t="s">
        <v>202</v>
      </c>
      <c r="B22" s="310"/>
      <c r="C22" s="310"/>
      <c r="D22" s="310"/>
      <c r="E22" s="310"/>
      <c r="F22" s="311"/>
      <c r="G22" s="6"/>
      <c r="H22" s="6"/>
      <c r="I22" s="306" t="s">
        <v>201</v>
      </c>
      <c r="J22" s="307"/>
      <c r="K22" s="307"/>
      <c r="L22" s="308"/>
      <c r="M22" s="6"/>
      <c r="N22" s="6"/>
      <c r="O22" s="6"/>
    </row>
    <row r="23" spans="1:15" x14ac:dyDescent="0.3">
      <c r="A23" s="27"/>
      <c r="B23" s="6"/>
      <c r="C23" s="6"/>
      <c r="D23" s="6"/>
      <c r="E23" s="6"/>
      <c r="F23" s="26"/>
      <c r="G23" s="6"/>
      <c r="H23" s="6"/>
      <c r="I23" s="27"/>
      <c r="J23" s="6"/>
      <c r="K23" s="6"/>
      <c r="L23" s="26"/>
      <c r="M23" s="6"/>
      <c r="N23" s="6"/>
      <c r="O23" s="6"/>
    </row>
    <row r="24" spans="1:15" x14ac:dyDescent="0.3">
      <c r="A24" s="27"/>
      <c r="B24" s="6"/>
      <c r="C24" s="6"/>
      <c r="D24" s="6"/>
      <c r="E24" s="6"/>
      <c r="F24" s="26"/>
      <c r="G24" s="6"/>
      <c r="H24" s="6"/>
      <c r="I24" s="27"/>
      <c r="J24" s="6"/>
      <c r="K24" s="6"/>
      <c r="L24" s="26"/>
      <c r="M24" s="6"/>
      <c r="N24" s="6"/>
      <c r="O24" s="6"/>
    </row>
    <row r="25" spans="1:15" x14ac:dyDescent="0.3">
      <c r="A25" s="27"/>
      <c r="B25" s="6"/>
      <c r="C25" s="6"/>
      <c r="D25" s="6"/>
      <c r="E25" s="6"/>
      <c r="F25" s="26"/>
      <c r="G25" s="6"/>
      <c r="H25" s="6"/>
      <c r="I25" s="27"/>
      <c r="J25" s="6"/>
      <c r="K25" s="6"/>
      <c r="L25" s="26"/>
      <c r="M25" s="6"/>
      <c r="N25" s="6"/>
      <c r="O25" s="6"/>
    </row>
    <row r="26" spans="1:15" x14ac:dyDescent="0.3">
      <c r="A26" s="27"/>
      <c r="B26" s="6"/>
      <c r="C26" s="6"/>
      <c r="D26" s="6"/>
      <c r="E26" s="6"/>
      <c r="F26" s="26"/>
      <c r="G26" s="6"/>
      <c r="H26" s="6"/>
      <c r="I26" s="27"/>
      <c r="J26" s="6"/>
      <c r="K26" s="6"/>
      <c r="L26" s="26"/>
      <c r="M26" s="6"/>
      <c r="N26" s="6"/>
      <c r="O26" s="6"/>
    </row>
    <row r="27" spans="1:15" x14ac:dyDescent="0.3">
      <c r="A27" s="27"/>
      <c r="B27" s="6"/>
      <c r="C27" s="6"/>
      <c r="D27" s="6"/>
      <c r="E27" s="6"/>
      <c r="F27" s="26"/>
      <c r="G27" s="6"/>
      <c r="H27" s="6"/>
      <c r="I27" s="27"/>
      <c r="J27" s="6"/>
      <c r="K27" s="6"/>
      <c r="L27" s="26"/>
      <c r="M27" s="6"/>
      <c r="N27" s="6"/>
      <c r="O27" s="6"/>
    </row>
    <row r="28" spans="1:15" x14ac:dyDescent="0.3">
      <c r="A28" s="27"/>
      <c r="B28" s="6"/>
      <c r="C28" s="6"/>
      <c r="D28" s="6"/>
      <c r="E28" s="6"/>
      <c r="F28" s="26"/>
      <c r="G28" s="6"/>
      <c r="H28" s="6"/>
      <c r="I28" s="27"/>
      <c r="J28" s="6"/>
      <c r="K28" s="6"/>
      <c r="L28" s="26"/>
      <c r="M28" s="6"/>
      <c r="N28" s="6"/>
      <c r="O28" s="6"/>
    </row>
    <row r="29" spans="1:15" x14ac:dyDescent="0.3">
      <c r="A29" s="27"/>
      <c r="B29" s="6"/>
      <c r="C29" s="6"/>
      <c r="D29" s="6"/>
      <c r="E29" s="6"/>
      <c r="F29" s="26"/>
      <c r="G29" s="6"/>
      <c r="H29" s="6"/>
      <c r="I29" s="27"/>
      <c r="J29" s="6"/>
      <c r="K29" s="6"/>
      <c r="L29" s="26"/>
      <c r="M29" s="6"/>
      <c r="N29" s="6"/>
      <c r="O29" s="6"/>
    </row>
    <row r="30" spans="1:15" x14ac:dyDescent="0.3">
      <c r="A30" s="27"/>
      <c r="B30" s="6"/>
      <c r="C30" s="6"/>
      <c r="D30" s="6"/>
      <c r="E30" s="6"/>
      <c r="F30" s="26"/>
      <c r="G30" s="6"/>
      <c r="H30" s="6"/>
      <c r="I30" s="27"/>
      <c r="J30" s="6"/>
      <c r="K30" s="6"/>
      <c r="L30" s="26"/>
      <c r="M30" s="6"/>
      <c r="N30" s="6"/>
      <c r="O30" s="6"/>
    </row>
    <row r="31" spans="1:15" x14ac:dyDescent="0.3">
      <c r="A31" s="27"/>
      <c r="B31" s="6"/>
      <c r="C31" s="6"/>
      <c r="D31" s="6"/>
      <c r="E31" s="6"/>
      <c r="F31" s="26"/>
      <c r="G31" s="6"/>
      <c r="H31" s="6"/>
      <c r="I31" s="27"/>
      <c r="J31" s="6"/>
      <c r="K31" s="6"/>
      <c r="L31" s="26"/>
      <c r="M31" s="6"/>
      <c r="N31" s="280"/>
      <c r="O31" s="281"/>
    </row>
    <row r="32" spans="1:15" x14ac:dyDescent="0.3">
      <c r="A32" s="27"/>
      <c r="B32" s="6"/>
      <c r="C32" s="6"/>
      <c r="D32" s="6"/>
      <c r="E32" s="6"/>
      <c r="F32" s="26"/>
      <c r="G32" s="6"/>
      <c r="H32" s="6"/>
      <c r="I32" s="27"/>
      <c r="J32" s="6"/>
      <c r="K32" s="6"/>
      <c r="L32" s="26"/>
      <c r="M32" s="6"/>
      <c r="N32" s="281"/>
      <c r="O32" s="281"/>
    </row>
    <row r="33" spans="1:15" x14ac:dyDescent="0.3">
      <c r="A33" s="27"/>
      <c r="B33" s="6"/>
      <c r="C33" s="6"/>
      <c r="D33" s="6"/>
      <c r="E33" s="6"/>
      <c r="F33" s="26"/>
      <c r="G33" s="6"/>
      <c r="H33" s="6"/>
      <c r="I33" s="27"/>
      <c r="J33" s="6"/>
      <c r="K33" s="6"/>
      <c r="L33" s="26"/>
      <c r="M33" s="6"/>
      <c r="N33" s="281"/>
      <c r="O33" s="281"/>
    </row>
    <row r="34" spans="1:15" x14ac:dyDescent="0.3">
      <c r="A34" s="27"/>
      <c r="B34" s="6"/>
      <c r="C34" s="6"/>
      <c r="D34" s="6"/>
      <c r="E34" s="6"/>
      <c r="F34" s="26"/>
      <c r="G34" s="6"/>
      <c r="H34" s="6"/>
      <c r="I34" s="27"/>
      <c r="J34" s="6"/>
      <c r="K34" s="6"/>
      <c r="L34" s="26"/>
      <c r="M34" s="6"/>
      <c r="N34" s="281"/>
      <c r="O34" s="281"/>
    </row>
    <row r="35" spans="1:15" ht="15" thickBot="1" x14ac:dyDescent="0.35">
      <c r="A35" s="28"/>
      <c r="B35" s="29"/>
      <c r="C35" s="29"/>
      <c r="D35" s="29"/>
      <c r="E35" s="29"/>
      <c r="F35" s="30"/>
      <c r="G35" s="6"/>
      <c r="H35" s="6"/>
      <c r="I35" s="28"/>
      <c r="J35" s="29"/>
      <c r="K35" s="29"/>
      <c r="L35" s="30"/>
      <c r="M35" s="6"/>
      <c r="N35" s="281"/>
      <c r="O35" s="281"/>
    </row>
    <row r="36" spans="1:15" ht="15.6" customHeight="1" x14ac:dyDescent="0.3">
      <c r="A36" s="282" t="s">
        <v>204</v>
      </c>
      <c r="B36" s="283"/>
      <c r="C36" s="283"/>
      <c r="D36" s="181"/>
      <c r="E36" s="181"/>
      <c r="F36" s="182"/>
      <c r="G36" s="6"/>
      <c r="H36" s="6"/>
      <c r="I36" s="288" t="s">
        <v>200</v>
      </c>
      <c r="J36" s="289"/>
      <c r="K36" s="289"/>
      <c r="L36" s="290"/>
      <c r="M36" s="6"/>
      <c r="N36" s="281"/>
      <c r="O36" s="281"/>
    </row>
    <row r="37" spans="1:15" x14ac:dyDescent="0.3">
      <c r="A37" s="284"/>
      <c r="B37" s="285"/>
      <c r="C37" s="285"/>
      <c r="D37" s="11"/>
      <c r="E37" s="11"/>
      <c r="F37" s="183"/>
      <c r="G37" s="6"/>
      <c r="H37" s="6"/>
      <c r="I37" s="291"/>
      <c r="J37" s="292"/>
      <c r="K37" s="292"/>
      <c r="L37" s="293"/>
      <c r="M37" s="6"/>
      <c r="N37" s="281"/>
      <c r="O37" s="281"/>
    </row>
    <row r="38" spans="1:15" x14ac:dyDescent="0.3">
      <c r="A38" s="284"/>
      <c r="B38" s="285"/>
      <c r="C38" s="285"/>
      <c r="D38" s="6"/>
      <c r="E38" s="6"/>
      <c r="F38" s="26"/>
      <c r="G38" s="6"/>
      <c r="H38" s="6"/>
      <c r="I38" s="27"/>
      <c r="J38" s="6"/>
      <c r="K38" s="6"/>
      <c r="L38" s="26"/>
      <c r="M38" s="6"/>
      <c r="N38" s="281"/>
      <c r="O38" s="281"/>
    </row>
    <row r="39" spans="1:15" ht="19.2" customHeight="1" x14ac:dyDescent="0.3">
      <c r="A39" s="284"/>
      <c r="B39" s="285"/>
      <c r="C39" s="285"/>
      <c r="D39" s="6"/>
      <c r="E39" s="6"/>
      <c r="F39" s="26"/>
      <c r="G39" s="6"/>
      <c r="H39" s="6"/>
      <c r="I39" s="184"/>
      <c r="L39" s="21"/>
      <c r="M39" s="6"/>
      <c r="N39" s="6"/>
      <c r="O39" s="6"/>
    </row>
    <row r="40" spans="1:15" ht="15" thickBot="1" x14ac:dyDescent="0.35">
      <c r="A40" s="286"/>
      <c r="B40" s="287"/>
      <c r="C40" s="287"/>
      <c r="D40" s="29"/>
      <c r="E40" s="29"/>
      <c r="F40" s="30"/>
      <c r="G40" s="6"/>
      <c r="H40" s="6"/>
      <c r="I40" s="27"/>
      <c r="J40" s="6"/>
      <c r="K40" s="6"/>
      <c r="L40" s="26"/>
      <c r="M40" s="6"/>
      <c r="N40" s="6"/>
      <c r="O40" s="6"/>
    </row>
    <row r="41" spans="1:15" ht="18" x14ac:dyDescent="0.3">
      <c r="A41" s="185"/>
      <c r="B41" s="294" t="s">
        <v>192</v>
      </c>
      <c r="C41" s="294"/>
      <c r="D41" s="294"/>
      <c r="E41" s="294"/>
      <c r="F41" s="180"/>
      <c r="G41" s="6"/>
      <c r="H41" s="6"/>
      <c r="I41" s="27"/>
      <c r="J41" s="6"/>
      <c r="K41" s="6"/>
      <c r="L41" s="26"/>
      <c r="M41" s="6"/>
      <c r="N41" s="6"/>
      <c r="O41" s="6"/>
    </row>
    <row r="42" spans="1:15" x14ac:dyDescent="0.3">
      <c r="A42" s="27"/>
      <c r="B42" s="6"/>
      <c r="C42" s="6"/>
      <c r="D42" s="6"/>
      <c r="E42" s="6"/>
      <c r="F42" s="26"/>
      <c r="G42" s="6"/>
      <c r="H42" s="6"/>
      <c r="I42" s="27"/>
      <c r="J42" s="6"/>
      <c r="K42" s="6"/>
      <c r="L42" s="26"/>
      <c r="M42" s="6"/>
      <c r="N42" s="6"/>
      <c r="O42" s="6"/>
    </row>
    <row r="43" spans="1:15" x14ac:dyDescent="0.3">
      <c r="A43" s="27"/>
      <c r="B43" s="6"/>
      <c r="C43" s="6"/>
      <c r="D43" s="6"/>
      <c r="E43" s="6"/>
      <c r="F43" s="26"/>
      <c r="G43" s="6"/>
      <c r="H43" s="6"/>
      <c r="I43" s="27"/>
      <c r="J43" s="6"/>
      <c r="K43" s="6"/>
      <c r="L43" s="26"/>
      <c r="M43" s="6"/>
      <c r="N43" s="6"/>
      <c r="O43" s="6"/>
    </row>
    <row r="44" spans="1:15" x14ac:dyDescent="0.3">
      <c r="A44" s="27"/>
      <c r="B44" s="6"/>
      <c r="C44" s="6"/>
      <c r="D44" s="6"/>
      <c r="E44" s="6"/>
      <c r="F44" s="26"/>
      <c r="G44" s="6"/>
      <c r="H44" s="6"/>
      <c r="I44" s="27"/>
      <c r="J44" s="6"/>
      <c r="K44" s="6"/>
      <c r="L44" s="26"/>
      <c r="M44" s="6"/>
      <c r="N44" s="6"/>
      <c r="O44" s="6"/>
    </row>
    <row r="45" spans="1:15" x14ac:dyDescent="0.3">
      <c r="A45" s="27"/>
      <c r="B45" s="6"/>
      <c r="C45" s="6"/>
      <c r="D45" s="6"/>
      <c r="E45" s="6"/>
      <c r="F45" s="26"/>
      <c r="G45" s="6"/>
      <c r="H45" s="6"/>
      <c r="I45" s="27"/>
      <c r="J45" s="6"/>
      <c r="K45" s="6"/>
      <c r="L45" s="26"/>
      <c r="M45" s="6"/>
      <c r="N45" s="6"/>
      <c r="O45" s="6"/>
    </row>
    <row r="46" spans="1:15" x14ac:dyDescent="0.3">
      <c r="A46" s="27"/>
      <c r="B46" s="6"/>
      <c r="C46" s="6"/>
      <c r="D46" s="6"/>
      <c r="E46" s="6"/>
      <c r="F46" s="26"/>
      <c r="G46" s="6"/>
      <c r="H46" s="6"/>
      <c r="I46" s="27"/>
      <c r="J46" s="6"/>
      <c r="K46" s="6"/>
      <c r="L46" s="26"/>
      <c r="M46" s="6"/>
      <c r="N46" s="6"/>
      <c r="O46" s="6"/>
    </row>
    <row r="47" spans="1:15" x14ac:dyDescent="0.3">
      <c r="A47" s="27"/>
      <c r="B47" s="6"/>
      <c r="C47" s="6"/>
      <c r="D47" s="6"/>
      <c r="E47" s="6"/>
      <c r="F47" s="26"/>
      <c r="G47" s="6"/>
      <c r="H47" s="6"/>
      <c r="I47" s="27"/>
      <c r="J47" s="6"/>
      <c r="K47" s="6"/>
      <c r="L47" s="26"/>
      <c r="M47" s="6"/>
      <c r="N47" s="6"/>
      <c r="O47" s="6"/>
    </row>
    <row r="48" spans="1:15" x14ac:dyDescent="0.3">
      <c r="A48" s="27"/>
      <c r="B48" s="6"/>
      <c r="C48" s="6"/>
      <c r="D48" s="6"/>
      <c r="E48" s="6"/>
      <c r="F48" s="26"/>
      <c r="G48" s="6"/>
      <c r="H48" s="6"/>
      <c r="I48" s="27"/>
      <c r="J48" s="6"/>
      <c r="K48" s="6"/>
      <c r="L48" s="26"/>
      <c r="M48" s="6"/>
      <c r="N48" s="6"/>
      <c r="O48" s="6"/>
    </row>
    <row r="49" spans="1:15" ht="18" x14ac:dyDescent="0.3">
      <c r="A49" s="27"/>
      <c r="B49" s="305" t="s">
        <v>205</v>
      </c>
      <c r="C49" s="305"/>
      <c r="D49" s="305"/>
      <c r="E49" s="305"/>
      <c r="F49" s="26"/>
      <c r="G49" s="6"/>
      <c r="H49" s="6"/>
      <c r="I49" s="27"/>
      <c r="J49" s="6"/>
      <c r="K49" s="6"/>
      <c r="L49" s="26"/>
      <c r="M49" s="6"/>
      <c r="N49" s="6"/>
      <c r="O49" s="6"/>
    </row>
    <row r="50" spans="1:15" x14ac:dyDescent="0.3">
      <c r="A50" s="27"/>
      <c r="B50" s="6"/>
      <c r="C50" s="6"/>
      <c r="D50" s="6"/>
      <c r="E50" s="6"/>
      <c r="F50" s="26"/>
      <c r="G50" s="6"/>
      <c r="H50" s="6"/>
      <c r="I50" s="27"/>
      <c r="J50" s="6"/>
      <c r="K50" s="6"/>
      <c r="L50" s="26"/>
      <c r="M50" s="6"/>
      <c r="N50" s="6"/>
      <c r="O50" s="6"/>
    </row>
    <row r="51" spans="1:15" x14ac:dyDescent="0.3">
      <c r="A51" s="27"/>
      <c r="B51" s="6"/>
      <c r="C51" s="6"/>
      <c r="D51" s="6"/>
      <c r="E51" s="6"/>
      <c r="F51" s="26"/>
      <c r="G51" s="6"/>
      <c r="H51" s="6"/>
      <c r="I51" s="27"/>
      <c r="J51" s="6"/>
      <c r="K51" s="6"/>
      <c r="L51" s="26"/>
      <c r="M51" s="6"/>
      <c r="N51" s="6"/>
      <c r="O51" s="6"/>
    </row>
    <row r="52" spans="1:15" x14ac:dyDescent="0.3">
      <c r="A52" s="27"/>
      <c r="B52" s="6"/>
      <c r="C52" s="6"/>
      <c r="D52" s="6"/>
      <c r="E52" s="6"/>
      <c r="F52" s="26"/>
      <c r="G52" s="6"/>
      <c r="H52" s="6"/>
      <c r="I52" s="27"/>
      <c r="J52" s="6"/>
      <c r="K52" s="6"/>
      <c r="L52" s="26"/>
      <c r="M52" s="6"/>
      <c r="N52" s="6"/>
      <c r="O52" s="6"/>
    </row>
    <row r="53" spans="1:15" x14ac:dyDescent="0.3">
      <c r="A53" s="27"/>
      <c r="B53" s="6"/>
      <c r="C53" s="6"/>
      <c r="D53" s="6"/>
      <c r="E53" s="6"/>
      <c r="F53" s="26"/>
      <c r="G53" s="6"/>
      <c r="H53" s="6"/>
      <c r="I53" s="27"/>
      <c r="J53" s="6"/>
      <c r="K53" s="6"/>
      <c r="L53" s="26"/>
      <c r="M53" s="6"/>
      <c r="N53" s="6"/>
      <c r="O53" s="6"/>
    </row>
    <row r="54" spans="1:15" x14ac:dyDescent="0.3">
      <c r="A54" s="27"/>
      <c r="B54" s="6"/>
      <c r="C54" s="6"/>
      <c r="D54" s="6"/>
      <c r="E54" s="6"/>
      <c r="F54" s="26"/>
      <c r="G54" s="6"/>
      <c r="H54" s="6"/>
      <c r="I54" s="27"/>
      <c r="J54" s="6"/>
      <c r="K54" s="6"/>
      <c r="L54" s="26"/>
      <c r="M54" s="6"/>
      <c r="N54" s="6"/>
      <c r="O54" s="6"/>
    </row>
    <row r="55" spans="1:15" x14ac:dyDescent="0.3">
      <c r="A55" s="27"/>
      <c r="B55" s="6"/>
      <c r="C55" s="6"/>
      <c r="D55" s="6"/>
      <c r="E55" s="6"/>
      <c r="F55" s="26"/>
      <c r="G55" s="6"/>
      <c r="H55" s="6"/>
      <c r="I55" s="27"/>
      <c r="J55" s="6"/>
      <c r="K55" s="6"/>
      <c r="L55" s="26"/>
      <c r="M55" s="6"/>
      <c r="N55" s="6"/>
      <c r="O55" s="6"/>
    </row>
    <row r="56" spans="1:15" x14ac:dyDescent="0.3">
      <c r="A56" s="27"/>
      <c r="B56" s="6"/>
      <c r="C56" s="6"/>
      <c r="D56" s="6"/>
      <c r="E56" s="6"/>
      <c r="F56" s="26"/>
      <c r="G56" s="6"/>
      <c r="H56" s="6"/>
      <c r="I56" s="27"/>
      <c r="J56" s="6"/>
      <c r="K56" s="6"/>
      <c r="L56" s="26"/>
      <c r="M56" s="6"/>
      <c r="N56" s="6"/>
      <c r="O56" s="6"/>
    </row>
    <row r="57" spans="1:15" x14ac:dyDescent="0.3">
      <c r="A57" s="27"/>
      <c r="B57" s="6"/>
      <c r="C57" s="6"/>
      <c r="D57" s="6"/>
      <c r="E57" s="6"/>
      <c r="F57" s="26"/>
      <c r="G57" s="6"/>
      <c r="H57" s="6"/>
      <c r="I57" s="27"/>
      <c r="J57" s="6"/>
      <c r="K57" s="6"/>
      <c r="L57" s="26"/>
      <c r="M57" s="6"/>
      <c r="N57" s="6"/>
      <c r="O57" s="6"/>
    </row>
    <row r="58" spans="1:15" ht="15" thickBot="1" x14ac:dyDescent="0.35">
      <c r="A58" s="28"/>
      <c r="B58" s="29"/>
      <c r="C58" s="29"/>
      <c r="D58" s="29"/>
      <c r="E58" s="29"/>
      <c r="F58" s="30"/>
      <c r="G58" s="6"/>
      <c r="H58" s="6"/>
      <c r="I58" s="28"/>
      <c r="J58" s="29"/>
      <c r="K58" s="29"/>
      <c r="L58" s="30"/>
      <c r="M58" s="6"/>
      <c r="N58" s="6"/>
      <c r="O58" s="6"/>
    </row>
    <row r="62" spans="1:15" ht="14.4" customHeight="1" x14ac:dyDescent="0.3"/>
    <row r="64" spans="1:15" ht="14.4" customHeight="1" x14ac:dyDescent="0.3"/>
    <row r="68" ht="22.8" customHeight="1" x14ac:dyDescent="0.3"/>
    <row r="72" ht="14.4" customHeight="1" x14ac:dyDescent="0.3"/>
    <row r="73" ht="14.4" customHeight="1" x14ac:dyDescent="0.3"/>
  </sheetData>
  <sheetProtection algorithmName="SHA-512" hashValue="R0hcT7AcYE3fKq3HgSzwy6a68TSFtVphpXWQ2gPrgC7Gf23vD5vIQFq3dcyAXBZTD055x9muu5HwZAbVWWNVSw==" saltValue="zLokJufoUyYpIwaxooCHJA==" spinCount="100000" sheet="1" selectLockedCells="1"/>
  <mergeCells count="25">
    <mergeCell ref="E14:F15"/>
    <mergeCell ref="B5:D5"/>
    <mergeCell ref="B49:E49"/>
    <mergeCell ref="I22:L22"/>
    <mergeCell ref="A22:F22"/>
    <mergeCell ref="A19:C19"/>
    <mergeCell ref="A13:C13"/>
    <mergeCell ref="A11:B11"/>
    <mergeCell ref="A9:E9"/>
    <mergeCell ref="N31:O38"/>
    <mergeCell ref="A36:C40"/>
    <mergeCell ref="I36:L37"/>
    <mergeCell ref="B41:E41"/>
    <mergeCell ref="A1:G1"/>
    <mergeCell ref="I18:L18"/>
    <mergeCell ref="I14:L14"/>
    <mergeCell ref="I12:L12"/>
    <mergeCell ref="I16:L16"/>
    <mergeCell ref="I10:L10"/>
    <mergeCell ref="I4:L9"/>
    <mergeCell ref="A12:C12"/>
    <mergeCell ref="I1:O1"/>
    <mergeCell ref="M11:O13"/>
    <mergeCell ref="A18:B18"/>
    <mergeCell ref="E11:F11"/>
  </mergeCells>
  <dataValidations count="1">
    <dataValidation type="whole" operator="greaterThanOrEqual" allowBlank="1" showInputMessage="1" showErrorMessage="1" errorTitle="мимнимальный отступ от чаши" error="минимальная ширина столешницы 20мм" sqref="B8:E8" xr:uid="{6945E581-E31A-4923-8539-1149992FD32C}">
      <formula1>20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5" firstPageNumber="2147483648" fitToHeight="0" orientation="landscape" r:id="rId1"/>
  <rowBreaks count="2" manualBreakCount="2">
    <brk id="20" max="16383" man="1"/>
    <brk id="59" max="16383" man="1"/>
  </rowBreaks>
  <colBreaks count="1" manualBreakCount="1">
    <brk id="7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C49DCE0B-158F-46A6-B02C-AEDD0E0F649A}">
          <x14:formula1>
            <xm:f>Лист1!$B$39:$B$45</xm:f>
          </x14:formula1>
          <xm:sqref>A8</xm:sqref>
        </x14:dataValidation>
        <x14:dataValidation type="list" allowBlank="1" showInputMessage="1" showErrorMessage="1" xr:uid="{9BE8EF55-7008-4E28-92EB-0975FEF4A2E0}">
          <x14:formula1>
            <xm:f>Лист3!$C$8:$C$10</xm:f>
          </x14:formula1>
          <xm:sqref>C18</xm:sqref>
        </x14:dataValidation>
        <x14:dataValidation type="list" allowBlank="1" showInputMessage="1" showErrorMessage="1" xr:uid="{C785D248-0F4B-48A5-9F22-AD6C23C97075}">
          <x14:formula1>
            <xm:f>Лист1!$B$36:$B$37</xm:f>
          </x14:formula1>
          <xm:sqref>F8:H8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72F285-2867-4729-A794-2F8BF88048A8}">
  <sheetPr>
    <tabColor theme="7"/>
  </sheetPr>
  <dimension ref="B2:D45"/>
  <sheetViews>
    <sheetView topLeftCell="A19" workbookViewId="0">
      <selection activeCell="H36" sqref="H36"/>
    </sheetView>
  </sheetViews>
  <sheetFormatPr defaultRowHeight="14.4" x14ac:dyDescent="0.3"/>
  <cols>
    <col min="2" max="2" width="24.5546875" customWidth="1"/>
  </cols>
  <sheetData>
    <row r="2" spans="2:3" x14ac:dyDescent="0.3">
      <c r="B2" t="s">
        <v>133</v>
      </c>
      <c r="C2">
        <v>49900</v>
      </c>
    </row>
    <row r="3" spans="2:3" x14ac:dyDescent="0.3">
      <c r="B3" t="s">
        <v>134</v>
      </c>
      <c r="C3">
        <v>37300</v>
      </c>
    </row>
    <row r="4" spans="2:3" x14ac:dyDescent="0.3">
      <c r="B4" t="s">
        <v>135</v>
      </c>
      <c r="C4">
        <v>37300</v>
      </c>
    </row>
    <row r="5" spans="2:3" x14ac:dyDescent="0.3">
      <c r="B5" t="s">
        <v>136</v>
      </c>
      <c r="C5">
        <v>32400</v>
      </c>
    </row>
    <row r="6" spans="2:3" x14ac:dyDescent="0.3">
      <c r="B6" t="s">
        <v>21</v>
      </c>
      <c r="C6">
        <v>25000</v>
      </c>
    </row>
    <row r="7" spans="2:3" x14ac:dyDescent="0.3">
      <c r="B7" t="s">
        <v>137</v>
      </c>
      <c r="C7">
        <v>28500</v>
      </c>
    </row>
    <row r="8" spans="2:3" x14ac:dyDescent="0.3">
      <c r="B8" t="s">
        <v>138</v>
      </c>
      <c r="C8">
        <v>32400</v>
      </c>
    </row>
    <row r="9" spans="2:3" x14ac:dyDescent="0.3">
      <c r="B9" t="s">
        <v>139</v>
      </c>
      <c r="C9">
        <v>28500</v>
      </c>
    </row>
    <row r="10" spans="2:3" x14ac:dyDescent="0.3">
      <c r="B10" t="s">
        <v>140</v>
      </c>
      <c r="C10">
        <v>28500</v>
      </c>
    </row>
    <row r="11" spans="2:3" x14ac:dyDescent="0.3">
      <c r="B11" t="s">
        <v>141</v>
      </c>
      <c r="C11">
        <v>32400</v>
      </c>
    </row>
    <row r="12" spans="2:3" x14ac:dyDescent="0.3">
      <c r="B12" t="s">
        <v>142</v>
      </c>
      <c r="C12">
        <v>37300</v>
      </c>
    </row>
    <row r="13" spans="2:3" x14ac:dyDescent="0.3">
      <c r="B13" t="s">
        <v>143</v>
      </c>
      <c r="C13">
        <v>32400</v>
      </c>
    </row>
    <row r="14" spans="2:3" x14ac:dyDescent="0.3">
      <c r="B14" t="s">
        <v>144</v>
      </c>
      <c r="C14">
        <v>32500</v>
      </c>
    </row>
    <row r="15" spans="2:3" x14ac:dyDescent="0.3">
      <c r="B15" s="68" t="s">
        <v>145</v>
      </c>
      <c r="C15">
        <v>37300</v>
      </c>
    </row>
    <row r="16" spans="2:3" x14ac:dyDescent="0.3">
      <c r="B16" t="s">
        <v>146</v>
      </c>
      <c r="C16">
        <v>37300</v>
      </c>
    </row>
    <row r="17" spans="2:3" x14ac:dyDescent="0.3">
      <c r="B17" t="s">
        <v>25</v>
      </c>
      <c r="C17">
        <v>0</v>
      </c>
    </row>
    <row r="19" spans="2:3" x14ac:dyDescent="0.3">
      <c r="B19" s="69" t="s">
        <v>147</v>
      </c>
      <c r="C19">
        <v>3500</v>
      </c>
    </row>
    <row r="20" spans="2:3" x14ac:dyDescent="0.3">
      <c r="B20" s="69" t="s">
        <v>148</v>
      </c>
      <c r="C20">
        <v>5300</v>
      </c>
    </row>
    <row r="21" spans="2:3" x14ac:dyDescent="0.3">
      <c r="B21" s="69" t="s">
        <v>25</v>
      </c>
    </row>
    <row r="23" spans="2:3" x14ac:dyDescent="0.3">
      <c r="B23" s="69" t="s">
        <v>158</v>
      </c>
      <c r="C23">
        <v>0</v>
      </c>
    </row>
    <row r="24" spans="2:3" x14ac:dyDescent="0.3">
      <c r="B24" s="69" t="s">
        <v>159</v>
      </c>
      <c r="C24">
        <v>9000</v>
      </c>
    </row>
    <row r="26" spans="2:3" x14ac:dyDescent="0.3">
      <c r="B26" s="69" t="s">
        <v>160</v>
      </c>
      <c r="C26">
        <v>6300</v>
      </c>
    </row>
    <row r="27" spans="2:3" x14ac:dyDescent="0.3">
      <c r="B27" s="69" t="s">
        <v>161</v>
      </c>
      <c r="C27">
        <v>9400</v>
      </c>
    </row>
    <row r="28" spans="2:3" x14ac:dyDescent="0.3">
      <c r="B28" s="69" t="s">
        <v>25</v>
      </c>
      <c r="C28">
        <v>0</v>
      </c>
    </row>
    <row r="30" spans="2:3" x14ac:dyDescent="0.3">
      <c r="B30" s="69" t="s">
        <v>19</v>
      </c>
    </row>
    <row r="31" spans="2:3" x14ac:dyDescent="0.3">
      <c r="B31" s="69" t="s">
        <v>162</v>
      </c>
      <c r="C31">
        <f>'РАСЧЕТ COSTA'!C9*1.5-'РАСЧЕТ COSTA'!C9</f>
        <v>0</v>
      </c>
    </row>
    <row r="33" spans="2:4" x14ac:dyDescent="0.3">
      <c r="B33" s="69" t="s">
        <v>19</v>
      </c>
    </row>
    <row r="34" spans="2:4" x14ac:dyDescent="0.3">
      <c r="B34" s="69" t="s">
        <v>162</v>
      </c>
      <c r="C34">
        <f>'РАСЧЕТ COSTA'!C14*1.5-'РАСЧЕТ COSTA'!C14</f>
        <v>0</v>
      </c>
    </row>
    <row r="36" spans="2:4" x14ac:dyDescent="0.3">
      <c r="B36" s="69" t="s">
        <v>19</v>
      </c>
    </row>
    <row r="37" spans="2:4" x14ac:dyDescent="0.3">
      <c r="B37" s="69" t="s">
        <v>162</v>
      </c>
      <c r="C37">
        <f>'РАСЧЕТ COSTA'!C19*1.5-'РАСЧЕТ COSTA'!C19</f>
        <v>0</v>
      </c>
    </row>
    <row r="39" spans="2:4" x14ac:dyDescent="0.3">
      <c r="B39" s="134" t="s">
        <v>192</v>
      </c>
      <c r="C39">
        <v>500</v>
      </c>
      <c r="D39">
        <v>340</v>
      </c>
    </row>
    <row r="40" spans="2:4" x14ac:dyDescent="0.3">
      <c r="B40" s="7" t="s">
        <v>8</v>
      </c>
      <c r="C40">
        <v>520</v>
      </c>
      <c r="D40">
        <v>360</v>
      </c>
    </row>
    <row r="41" spans="2:4" x14ac:dyDescent="0.3">
      <c r="B41" s="7" t="s">
        <v>10</v>
      </c>
      <c r="C41">
        <v>520</v>
      </c>
      <c r="D41">
        <v>360</v>
      </c>
    </row>
    <row r="42" spans="2:4" x14ac:dyDescent="0.3">
      <c r="B42" s="7" t="s">
        <v>9</v>
      </c>
      <c r="C42">
        <v>520</v>
      </c>
      <c r="D42">
        <v>360</v>
      </c>
    </row>
    <row r="43" spans="2:4" x14ac:dyDescent="0.3">
      <c r="B43" s="7" t="s">
        <v>11</v>
      </c>
      <c r="C43">
        <v>520</v>
      </c>
      <c r="D43">
        <v>360</v>
      </c>
    </row>
    <row r="44" spans="2:4" x14ac:dyDescent="0.3">
      <c r="B44" s="7" t="s">
        <v>13</v>
      </c>
      <c r="C44">
        <v>520</v>
      </c>
      <c r="D44">
        <v>360</v>
      </c>
    </row>
    <row r="45" spans="2:4" x14ac:dyDescent="0.3">
      <c r="B45" s="7" t="s">
        <v>12</v>
      </c>
      <c r="C45">
        <v>520</v>
      </c>
      <c r="D45">
        <v>360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E0A92-8650-4538-BF50-B8EB4C9F00D7}">
  <sheetPr>
    <tabColor rgb="FFFFC000"/>
  </sheetPr>
  <dimension ref="A1:AH45"/>
  <sheetViews>
    <sheetView zoomScale="78" zoomScaleNormal="78" workbookViewId="0">
      <selection activeCell="AI12" sqref="AI12"/>
    </sheetView>
  </sheetViews>
  <sheetFormatPr defaultRowHeight="13.8" x14ac:dyDescent="0.3"/>
  <cols>
    <col min="1" max="1" width="2.77734375" style="13" customWidth="1"/>
    <col min="2" max="2" width="10.77734375" style="13" customWidth="1"/>
    <col min="3" max="9" width="7.6640625" style="13" customWidth="1"/>
    <col min="10" max="10" width="3.5546875" style="13" customWidth="1"/>
    <col min="11" max="11" width="3.109375" style="13" customWidth="1"/>
    <col min="12" max="12" width="11" style="13" customWidth="1"/>
    <col min="13" max="16" width="10.88671875" style="13" customWidth="1"/>
    <col min="17" max="17" width="4.44140625" style="13" customWidth="1"/>
    <col min="18" max="18" width="3.109375" style="13" customWidth="1"/>
    <col min="19" max="19" width="11.44140625" style="13" customWidth="1"/>
    <col min="20" max="26" width="8.109375" style="13" customWidth="1"/>
    <col min="27" max="27" width="3.21875" style="13" customWidth="1"/>
    <col min="28" max="28" width="3" style="13" customWidth="1"/>
    <col min="29" max="29" width="12.109375" style="13" customWidth="1"/>
    <col min="30" max="33" width="9.21875" style="13" customWidth="1"/>
    <col min="34" max="34" width="3" style="13" customWidth="1"/>
    <col min="35" max="16384" width="8.88671875" style="13"/>
  </cols>
  <sheetData>
    <row r="1" spans="1:34" ht="32.4" customHeight="1" x14ac:dyDescent="0.3">
      <c r="A1" s="321" t="s">
        <v>119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321"/>
      <c r="N1" s="321"/>
      <c r="O1" s="321"/>
      <c r="P1" s="321"/>
      <c r="Q1" s="19"/>
      <c r="R1" s="321" t="s">
        <v>120</v>
      </c>
      <c r="S1" s="321"/>
      <c r="T1" s="321"/>
      <c r="U1" s="321"/>
      <c r="V1" s="321"/>
      <c r="W1" s="321"/>
      <c r="X1" s="321"/>
      <c r="Y1" s="321"/>
      <c r="Z1" s="321"/>
      <c r="AA1" s="321"/>
      <c r="AB1" s="321"/>
      <c r="AC1" s="321"/>
      <c r="AD1" s="321"/>
      <c r="AE1" s="321"/>
      <c r="AF1" s="321"/>
      <c r="AG1" s="321"/>
    </row>
    <row r="2" spans="1:34" ht="169.8" customHeight="1" x14ac:dyDescent="0.3">
      <c r="A2" s="193"/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43"/>
      <c r="R2" s="193"/>
      <c r="S2" s="193"/>
      <c r="T2" s="193"/>
      <c r="U2" s="193"/>
      <c r="V2" s="193"/>
      <c r="W2" s="193"/>
      <c r="X2" s="193"/>
      <c r="Y2" s="193"/>
      <c r="Z2" s="193"/>
      <c r="AA2" s="193"/>
      <c r="AB2" s="193"/>
      <c r="AC2" s="193"/>
      <c r="AD2" s="193"/>
      <c r="AE2" s="193"/>
      <c r="AF2" s="193"/>
      <c r="AG2" s="193"/>
      <c r="AH2" s="14"/>
    </row>
    <row r="3" spans="1:34" ht="37.200000000000003" customHeight="1" x14ac:dyDescent="0.3">
      <c r="A3" s="43"/>
      <c r="B3" s="322" t="s">
        <v>44</v>
      </c>
      <c r="C3" s="322"/>
      <c r="D3" s="322"/>
      <c r="E3" s="322"/>
      <c r="F3" s="322"/>
      <c r="G3" s="322"/>
      <c r="H3" s="322"/>
      <c r="I3" s="322"/>
      <c r="J3" s="44"/>
      <c r="K3" s="45"/>
      <c r="L3" s="323" t="s">
        <v>45</v>
      </c>
      <c r="M3" s="323"/>
      <c r="N3" s="323"/>
      <c r="O3" s="323"/>
      <c r="P3" s="323"/>
      <c r="Q3" s="46"/>
      <c r="R3" s="46"/>
      <c r="S3" s="322" t="s">
        <v>49</v>
      </c>
      <c r="T3" s="322"/>
      <c r="U3" s="322"/>
      <c r="V3" s="322"/>
      <c r="W3" s="322"/>
      <c r="X3" s="322"/>
      <c r="Y3" s="322"/>
      <c r="Z3" s="322"/>
      <c r="AA3" s="45"/>
      <c r="AB3" s="45"/>
      <c r="AC3" s="323" t="s">
        <v>46</v>
      </c>
      <c r="AD3" s="323"/>
      <c r="AE3" s="323"/>
      <c r="AF3" s="323"/>
      <c r="AG3" s="323"/>
      <c r="AH3" s="14"/>
    </row>
    <row r="4" spans="1:34" s="47" customFormat="1" ht="14.4" customHeight="1" x14ac:dyDescent="0.3">
      <c r="B4" s="324" t="s">
        <v>47</v>
      </c>
      <c r="C4" s="324"/>
      <c r="D4" s="324"/>
      <c r="E4" s="324"/>
      <c r="F4" s="324"/>
      <c r="G4" s="324"/>
      <c r="H4" s="324"/>
      <c r="I4" s="324"/>
      <c r="J4" s="48"/>
      <c r="L4" s="324" t="s">
        <v>48</v>
      </c>
      <c r="M4" s="324"/>
      <c r="N4" s="324"/>
      <c r="O4" s="324"/>
      <c r="P4" s="324"/>
      <c r="Q4" s="49"/>
      <c r="R4" s="50"/>
      <c r="S4" s="337" t="s">
        <v>61</v>
      </c>
      <c r="T4" s="337"/>
      <c r="U4" s="337"/>
      <c r="V4" s="337"/>
      <c r="W4" s="337"/>
      <c r="X4" s="337"/>
      <c r="Y4" s="337"/>
      <c r="Z4" s="337"/>
      <c r="AC4" s="324" t="s">
        <v>48</v>
      </c>
      <c r="AD4" s="324"/>
      <c r="AE4" s="324"/>
      <c r="AF4" s="324"/>
      <c r="AG4" s="324"/>
      <c r="AH4" s="51"/>
    </row>
    <row r="5" spans="1:34" s="47" customFormat="1" ht="14.4" customHeight="1" x14ac:dyDescent="0.2">
      <c r="B5" s="55"/>
      <c r="C5" s="56" t="s">
        <v>50</v>
      </c>
      <c r="D5" s="56" t="s">
        <v>51</v>
      </c>
      <c r="E5" s="56" t="s">
        <v>52</v>
      </c>
      <c r="F5" s="56" t="s">
        <v>53</v>
      </c>
      <c r="G5" s="56" t="s">
        <v>54</v>
      </c>
      <c r="H5" s="56" t="s">
        <v>55</v>
      </c>
      <c r="I5" s="56" t="s">
        <v>56</v>
      </c>
      <c r="J5" s="57"/>
      <c r="L5" s="58"/>
      <c r="M5" s="49" t="s">
        <v>57</v>
      </c>
      <c r="N5" s="49" t="s">
        <v>58</v>
      </c>
      <c r="O5" s="49" t="s">
        <v>59</v>
      </c>
      <c r="P5" s="49" t="s">
        <v>60</v>
      </c>
      <c r="Q5" s="49"/>
      <c r="R5" s="50"/>
      <c r="S5" s="59"/>
      <c r="T5" s="56" t="s">
        <v>50</v>
      </c>
      <c r="U5" s="56" t="s">
        <v>51</v>
      </c>
      <c r="V5" s="56" t="s">
        <v>52</v>
      </c>
      <c r="W5" s="56" t="s">
        <v>53</v>
      </c>
      <c r="X5" s="56" t="s">
        <v>54</v>
      </c>
      <c r="Y5" s="56" t="s">
        <v>55</v>
      </c>
      <c r="Z5" s="56" t="s">
        <v>56</v>
      </c>
      <c r="AC5" s="58"/>
      <c r="AD5" s="49" t="s">
        <v>57</v>
      </c>
      <c r="AE5" s="49" t="s">
        <v>58</v>
      </c>
      <c r="AF5" s="49" t="s">
        <v>59</v>
      </c>
      <c r="AG5" s="49" t="s">
        <v>60</v>
      </c>
      <c r="AH5" s="51"/>
    </row>
    <row r="6" spans="1:34" ht="14.4" customHeight="1" x14ac:dyDescent="0.2">
      <c r="A6" s="320" t="s">
        <v>62</v>
      </c>
      <c r="B6" s="53" t="s">
        <v>63</v>
      </c>
      <c r="C6" s="60">
        <v>14000</v>
      </c>
      <c r="D6" s="60">
        <v>14000</v>
      </c>
      <c r="E6" s="60">
        <v>16500</v>
      </c>
      <c r="F6" s="60">
        <v>19000</v>
      </c>
      <c r="G6" s="60">
        <v>21500</v>
      </c>
      <c r="H6" s="60">
        <v>24000</v>
      </c>
      <c r="I6" s="60">
        <v>26500</v>
      </c>
      <c r="J6" s="16"/>
      <c r="K6" s="320" t="s">
        <v>64</v>
      </c>
      <c r="L6" s="53" t="s">
        <v>65</v>
      </c>
      <c r="M6" s="60">
        <v>11000</v>
      </c>
      <c r="N6" s="60">
        <v>11000</v>
      </c>
      <c r="O6" s="60">
        <v>11000</v>
      </c>
      <c r="P6" s="60">
        <v>11700</v>
      </c>
      <c r="Q6" s="17"/>
      <c r="R6" s="320" t="s">
        <v>68</v>
      </c>
      <c r="S6" s="54" t="s">
        <v>63</v>
      </c>
      <c r="T6" s="60">
        <v>28000</v>
      </c>
      <c r="U6" s="60">
        <v>32000</v>
      </c>
      <c r="V6" s="60">
        <v>36000</v>
      </c>
      <c r="W6" s="60">
        <v>40000</v>
      </c>
      <c r="X6" s="60">
        <v>44000</v>
      </c>
      <c r="Y6" s="60">
        <v>48000</v>
      </c>
      <c r="Z6" s="60">
        <v>52000</v>
      </c>
      <c r="AB6" s="320" t="s">
        <v>64</v>
      </c>
      <c r="AC6" s="53" t="s">
        <v>65</v>
      </c>
      <c r="AD6" s="60">
        <v>11000</v>
      </c>
      <c r="AE6" s="60">
        <v>11000</v>
      </c>
      <c r="AF6" s="60">
        <v>11000</v>
      </c>
      <c r="AG6" s="60">
        <v>11700</v>
      </c>
      <c r="AH6" s="14"/>
    </row>
    <row r="7" spans="1:34" ht="13.8" customHeight="1" x14ac:dyDescent="0.2">
      <c r="A7" s="320"/>
      <c r="B7" s="53" t="s">
        <v>66</v>
      </c>
      <c r="C7" s="60">
        <v>14000</v>
      </c>
      <c r="D7" s="60">
        <v>16500</v>
      </c>
      <c r="E7" s="60">
        <v>19000</v>
      </c>
      <c r="F7" s="60">
        <v>21500</v>
      </c>
      <c r="G7" s="60">
        <v>24000</v>
      </c>
      <c r="H7" s="60">
        <v>26500</v>
      </c>
      <c r="I7" s="60">
        <v>29000</v>
      </c>
      <c r="J7" s="14"/>
      <c r="K7" s="320"/>
      <c r="L7" s="53" t="s">
        <v>67</v>
      </c>
      <c r="M7" s="60">
        <v>11000</v>
      </c>
      <c r="N7" s="60">
        <v>11000</v>
      </c>
      <c r="O7" s="60">
        <v>12200</v>
      </c>
      <c r="P7" s="60">
        <v>14700</v>
      </c>
      <c r="Q7" s="17"/>
      <c r="R7" s="320"/>
      <c r="S7" s="54" t="s">
        <v>67</v>
      </c>
      <c r="T7" s="60">
        <v>32000</v>
      </c>
      <c r="U7" s="60">
        <v>36000</v>
      </c>
      <c r="V7" s="60">
        <v>40000</v>
      </c>
      <c r="W7" s="60">
        <v>44000</v>
      </c>
      <c r="X7" s="60">
        <v>48000</v>
      </c>
      <c r="Y7" s="60">
        <v>52000</v>
      </c>
      <c r="Z7" s="60">
        <v>56000</v>
      </c>
      <c r="AB7" s="320"/>
      <c r="AC7" s="53" t="s">
        <v>67</v>
      </c>
      <c r="AD7" s="60">
        <v>11000</v>
      </c>
      <c r="AE7" s="60">
        <v>11000</v>
      </c>
      <c r="AF7" s="60">
        <v>12200</v>
      </c>
      <c r="AG7" s="60">
        <v>14700</v>
      </c>
      <c r="AH7" s="14"/>
    </row>
    <row r="8" spans="1:34" x14ac:dyDescent="0.3">
      <c r="A8" s="320"/>
      <c r="B8" s="53" t="s">
        <v>69</v>
      </c>
      <c r="C8" s="60">
        <v>16500</v>
      </c>
      <c r="D8" s="60">
        <v>19000</v>
      </c>
      <c r="E8" s="60">
        <v>21500</v>
      </c>
      <c r="F8" s="60">
        <v>24000</v>
      </c>
      <c r="G8" s="60">
        <v>26500</v>
      </c>
      <c r="H8" s="60">
        <v>29000</v>
      </c>
      <c r="I8" s="60">
        <v>31500</v>
      </c>
      <c r="J8" s="14"/>
      <c r="K8" s="320"/>
      <c r="L8" s="53" t="s">
        <v>70</v>
      </c>
      <c r="M8" s="60">
        <v>11000</v>
      </c>
      <c r="N8" s="60">
        <v>12200</v>
      </c>
      <c r="O8" s="60">
        <v>14700</v>
      </c>
      <c r="P8" s="60">
        <v>17600</v>
      </c>
      <c r="Q8" s="17"/>
      <c r="R8" s="320"/>
      <c r="S8" s="53" t="s">
        <v>70</v>
      </c>
      <c r="T8" s="60">
        <v>36000</v>
      </c>
      <c r="U8" s="60">
        <v>40000</v>
      </c>
      <c r="V8" s="60">
        <v>44000</v>
      </c>
      <c r="W8" s="60">
        <v>48000</v>
      </c>
      <c r="X8" s="60">
        <v>52000</v>
      </c>
      <c r="Y8" s="60">
        <v>56000</v>
      </c>
      <c r="Z8" s="60">
        <v>60000</v>
      </c>
      <c r="AB8" s="320"/>
      <c r="AC8" s="53" t="s">
        <v>70</v>
      </c>
      <c r="AD8" s="60">
        <v>11000</v>
      </c>
      <c r="AE8" s="60">
        <v>12200</v>
      </c>
      <c r="AF8" s="60">
        <v>14700</v>
      </c>
      <c r="AG8" s="60">
        <v>17600</v>
      </c>
      <c r="AH8" s="14"/>
    </row>
    <row r="9" spans="1:34" x14ac:dyDescent="0.3">
      <c r="A9" s="320"/>
      <c r="B9" s="53" t="s">
        <v>71</v>
      </c>
      <c r="C9" s="60">
        <v>19000</v>
      </c>
      <c r="D9" s="60">
        <v>21500</v>
      </c>
      <c r="E9" s="60">
        <v>24000</v>
      </c>
      <c r="F9" s="60">
        <v>26500</v>
      </c>
      <c r="G9" s="60">
        <v>29000</v>
      </c>
      <c r="H9" s="60">
        <v>31500</v>
      </c>
      <c r="I9" s="60">
        <v>34000</v>
      </c>
      <c r="J9" s="14"/>
      <c r="K9" s="320"/>
      <c r="L9" s="53" t="s">
        <v>72</v>
      </c>
      <c r="M9" s="60">
        <v>11000</v>
      </c>
      <c r="N9" s="60">
        <v>14200</v>
      </c>
      <c r="O9" s="60">
        <v>17100</v>
      </c>
      <c r="P9" s="60">
        <v>20500</v>
      </c>
      <c r="Q9" s="17"/>
      <c r="R9" s="320"/>
      <c r="S9" s="53" t="s">
        <v>72</v>
      </c>
      <c r="T9" s="60">
        <v>40000</v>
      </c>
      <c r="U9" s="60">
        <v>44000</v>
      </c>
      <c r="V9" s="60">
        <v>48000</v>
      </c>
      <c r="W9" s="60">
        <v>52000</v>
      </c>
      <c r="X9" s="60">
        <v>56000</v>
      </c>
      <c r="Y9" s="60">
        <v>60000</v>
      </c>
      <c r="Z9" s="60">
        <v>64000</v>
      </c>
      <c r="AB9" s="320"/>
      <c r="AC9" s="53" t="s">
        <v>72</v>
      </c>
      <c r="AD9" s="60">
        <v>11000</v>
      </c>
      <c r="AE9" s="60">
        <v>14200</v>
      </c>
      <c r="AF9" s="60">
        <v>17100</v>
      </c>
      <c r="AG9" s="60">
        <v>20500</v>
      </c>
      <c r="AH9" s="14"/>
    </row>
    <row r="10" spans="1:34" x14ac:dyDescent="0.3">
      <c r="A10" s="320"/>
      <c r="B10" s="53" t="s">
        <v>73</v>
      </c>
      <c r="C10" s="60">
        <v>21500</v>
      </c>
      <c r="D10" s="60">
        <v>24000</v>
      </c>
      <c r="E10" s="60">
        <v>26500</v>
      </c>
      <c r="F10" s="60">
        <v>29000</v>
      </c>
      <c r="G10" s="60">
        <v>31500</v>
      </c>
      <c r="H10" s="60">
        <v>34000</v>
      </c>
      <c r="I10" s="60">
        <v>36500</v>
      </c>
      <c r="J10" s="14"/>
      <c r="K10" s="320"/>
      <c r="L10" s="53" t="s">
        <v>74</v>
      </c>
      <c r="M10" s="60">
        <v>12500</v>
      </c>
      <c r="N10" s="60">
        <v>16300</v>
      </c>
      <c r="O10" s="60">
        <v>19500</v>
      </c>
      <c r="P10" s="60">
        <v>23400</v>
      </c>
      <c r="Q10" s="17"/>
      <c r="R10" s="320"/>
      <c r="S10" s="53" t="s">
        <v>74</v>
      </c>
      <c r="T10" s="60">
        <v>44000</v>
      </c>
      <c r="U10" s="60">
        <v>48000</v>
      </c>
      <c r="V10" s="60">
        <v>52000</v>
      </c>
      <c r="W10" s="60">
        <v>56000</v>
      </c>
      <c r="X10" s="60">
        <v>60000</v>
      </c>
      <c r="Y10" s="60">
        <v>64000</v>
      </c>
      <c r="Z10" s="60">
        <v>68000</v>
      </c>
      <c r="AB10" s="320"/>
      <c r="AC10" s="53" t="s">
        <v>74</v>
      </c>
      <c r="AD10" s="60">
        <v>12500</v>
      </c>
      <c r="AE10" s="60">
        <v>16300</v>
      </c>
      <c r="AF10" s="60">
        <v>19500</v>
      </c>
      <c r="AG10" s="60">
        <v>23400</v>
      </c>
      <c r="AH10" s="14"/>
    </row>
    <row r="11" spans="1:34" x14ac:dyDescent="0.3">
      <c r="A11" s="320"/>
      <c r="B11" s="53" t="s">
        <v>75</v>
      </c>
      <c r="C11" s="60">
        <v>24000</v>
      </c>
      <c r="D11" s="60">
        <v>26500</v>
      </c>
      <c r="E11" s="60">
        <v>29000</v>
      </c>
      <c r="F11" s="60">
        <v>31500</v>
      </c>
      <c r="G11" s="60">
        <v>34000</v>
      </c>
      <c r="H11" s="60">
        <v>36500</v>
      </c>
      <c r="I11" s="60">
        <v>39000</v>
      </c>
      <c r="J11" s="14"/>
      <c r="K11" s="320"/>
      <c r="L11" s="53" t="s">
        <v>76</v>
      </c>
      <c r="M11" s="60">
        <v>14100</v>
      </c>
      <c r="N11" s="60">
        <v>18300</v>
      </c>
      <c r="O11" s="60">
        <v>22000</v>
      </c>
      <c r="P11" s="60">
        <v>26300</v>
      </c>
      <c r="Q11" s="17"/>
      <c r="R11" s="320"/>
      <c r="S11" s="53" t="s">
        <v>76</v>
      </c>
      <c r="T11" s="60">
        <v>48000</v>
      </c>
      <c r="U11" s="60">
        <v>52000</v>
      </c>
      <c r="V11" s="60">
        <v>56000</v>
      </c>
      <c r="W11" s="60">
        <v>60000</v>
      </c>
      <c r="X11" s="60">
        <v>64000</v>
      </c>
      <c r="Y11" s="60">
        <v>68000</v>
      </c>
      <c r="Z11" s="60">
        <v>72000</v>
      </c>
      <c r="AB11" s="320"/>
      <c r="AC11" s="53" t="s">
        <v>76</v>
      </c>
      <c r="AD11" s="60">
        <v>14100</v>
      </c>
      <c r="AE11" s="60">
        <v>18300</v>
      </c>
      <c r="AF11" s="60">
        <v>22000</v>
      </c>
      <c r="AG11" s="60">
        <v>26300</v>
      </c>
      <c r="AH11" s="14"/>
    </row>
    <row r="12" spans="1:34" x14ac:dyDescent="0.3">
      <c r="A12" s="320"/>
      <c r="B12" s="53" t="s">
        <v>77</v>
      </c>
      <c r="C12" s="60">
        <v>26500</v>
      </c>
      <c r="D12" s="60">
        <v>29000</v>
      </c>
      <c r="E12" s="60">
        <v>31500</v>
      </c>
      <c r="F12" s="60">
        <v>34000</v>
      </c>
      <c r="G12" s="60">
        <v>36500</v>
      </c>
      <c r="H12" s="60">
        <v>39000</v>
      </c>
      <c r="I12" s="60">
        <v>41500</v>
      </c>
      <c r="J12" s="14"/>
      <c r="K12" s="320"/>
      <c r="L12" s="53" t="s">
        <v>78</v>
      </c>
      <c r="M12" s="60">
        <v>15600</v>
      </c>
      <c r="N12" s="60">
        <v>20300</v>
      </c>
      <c r="O12" s="60">
        <v>24400</v>
      </c>
      <c r="P12" s="60">
        <v>29300</v>
      </c>
      <c r="Q12" s="17"/>
      <c r="R12" s="320"/>
      <c r="S12" s="53" t="s">
        <v>78</v>
      </c>
      <c r="T12" s="60">
        <v>52000</v>
      </c>
      <c r="U12" s="60">
        <v>56000</v>
      </c>
      <c r="V12" s="60">
        <v>60000</v>
      </c>
      <c r="W12" s="60">
        <v>64000</v>
      </c>
      <c r="X12" s="60">
        <v>68000</v>
      </c>
      <c r="Y12" s="60">
        <v>72000</v>
      </c>
      <c r="Z12" s="60">
        <v>76000</v>
      </c>
      <c r="AB12" s="320"/>
      <c r="AC12" s="53" t="s">
        <v>78</v>
      </c>
      <c r="AD12" s="60">
        <v>15600</v>
      </c>
      <c r="AE12" s="60">
        <v>20300</v>
      </c>
      <c r="AF12" s="60">
        <v>24400</v>
      </c>
      <c r="AG12" s="60">
        <v>29300</v>
      </c>
      <c r="AH12" s="14"/>
    </row>
    <row r="13" spans="1:34" x14ac:dyDescent="0.3">
      <c r="A13" s="320"/>
      <c r="B13" s="53" t="s">
        <v>79</v>
      </c>
      <c r="C13" s="60">
        <v>29000</v>
      </c>
      <c r="D13" s="60">
        <v>31500</v>
      </c>
      <c r="E13" s="60">
        <v>34000</v>
      </c>
      <c r="F13" s="60">
        <v>36500</v>
      </c>
      <c r="G13" s="60">
        <v>39000</v>
      </c>
      <c r="H13" s="60">
        <v>41500</v>
      </c>
      <c r="I13" s="60">
        <v>44000</v>
      </c>
      <c r="J13" s="14"/>
      <c r="K13" s="320"/>
      <c r="L13" s="53" t="s">
        <v>80</v>
      </c>
      <c r="M13" s="60">
        <v>17200</v>
      </c>
      <c r="N13" s="60">
        <v>22400</v>
      </c>
      <c r="O13" s="60">
        <v>26800</v>
      </c>
      <c r="P13" s="60">
        <v>32200</v>
      </c>
      <c r="Q13" s="17"/>
      <c r="R13" s="320"/>
      <c r="S13" s="53" t="s">
        <v>80</v>
      </c>
      <c r="T13" s="60">
        <v>56000</v>
      </c>
      <c r="U13" s="60">
        <v>60000</v>
      </c>
      <c r="V13" s="60">
        <v>64000</v>
      </c>
      <c r="W13" s="60">
        <v>68000</v>
      </c>
      <c r="X13" s="60">
        <v>72000</v>
      </c>
      <c r="Y13" s="60">
        <v>76000</v>
      </c>
      <c r="Z13" s="60">
        <v>80000</v>
      </c>
      <c r="AB13" s="320"/>
      <c r="AC13" s="53" t="s">
        <v>80</v>
      </c>
      <c r="AD13" s="60">
        <v>17200</v>
      </c>
      <c r="AE13" s="60">
        <v>22400</v>
      </c>
      <c r="AF13" s="60">
        <v>26800</v>
      </c>
      <c r="AG13" s="60">
        <v>32200</v>
      </c>
      <c r="AH13" s="14"/>
    </row>
    <row r="14" spans="1:34" x14ac:dyDescent="0.3">
      <c r="A14" s="320"/>
      <c r="B14" s="53" t="s">
        <v>81</v>
      </c>
      <c r="C14" s="60">
        <v>31500</v>
      </c>
      <c r="D14" s="60">
        <v>34000</v>
      </c>
      <c r="E14" s="60">
        <v>36500</v>
      </c>
      <c r="F14" s="60">
        <v>39000</v>
      </c>
      <c r="G14" s="60">
        <v>41500</v>
      </c>
      <c r="H14" s="60">
        <v>44000</v>
      </c>
      <c r="I14" s="60">
        <v>46500</v>
      </c>
      <c r="J14" s="14"/>
      <c r="K14" s="320"/>
      <c r="L14" s="53" t="s">
        <v>82</v>
      </c>
      <c r="M14" s="60">
        <v>18800</v>
      </c>
      <c r="N14" s="60">
        <v>24400</v>
      </c>
      <c r="O14" s="60">
        <v>29300</v>
      </c>
      <c r="P14" s="60">
        <v>35100</v>
      </c>
      <c r="Q14" s="17"/>
      <c r="R14" s="320"/>
      <c r="S14" s="53" t="s">
        <v>82</v>
      </c>
      <c r="T14" s="60">
        <v>60000</v>
      </c>
      <c r="U14" s="60">
        <v>64000</v>
      </c>
      <c r="V14" s="60">
        <v>68000</v>
      </c>
      <c r="W14" s="60">
        <v>72000</v>
      </c>
      <c r="X14" s="60">
        <v>76000</v>
      </c>
      <c r="Y14" s="60">
        <v>80000</v>
      </c>
      <c r="Z14" s="60">
        <v>84000</v>
      </c>
      <c r="AB14" s="320"/>
      <c r="AC14" s="53" t="s">
        <v>82</v>
      </c>
      <c r="AD14" s="60">
        <v>18800</v>
      </c>
      <c r="AE14" s="60">
        <v>24400</v>
      </c>
      <c r="AF14" s="60">
        <v>29300</v>
      </c>
      <c r="AG14" s="60">
        <v>35100</v>
      </c>
      <c r="AH14" s="14"/>
    </row>
    <row r="15" spans="1:34" x14ac:dyDescent="0.3">
      <c r="A15" s="320"/>
      <c r="B15" s="53" t="s">
        <v>83</v>
      </c>
      <c r="C15" s="60">
        <v>34000</v>
      </c>
      <c r="D15" s="60">
        <v>36500</v>
      </c>
      <c r="E15" s="60">
        <v>39000</v>
      </c>
      <c r="F15" s="60">
        <v>41500</v>
      </c>
      <c r="G15" s="60">
        <v>44000</v>
      </c>
      <c r="H15" s="60">
        <v>46500</v>
      </c>
      <c r="I15" s="60">
        <v>49000</v>
      </c>
      <c r="J15" s="14"/>
      <c r="K15" s="320"/>
      <c r="L15" s="53" t="s">
        <v>84</v>
      </c>
      <c r="M15" s="60">
        <v>20300</v>
      </c>
      <c r="N15" s="60">
        <v>26400</v>
      </c>
      <c r="O15" s="60">
        <v>31700</v>
      </c>
      <c r="P15" s="60">
        <v>38000</v>
      </c>
      <c r="Q15" s="17"/>
      <c r="R15" s="320"/>
      <c r="S15" s="53" t="s">
        <v>84</v>
      </c>
      <c r="T15" s="60">
        <v>64000</v>
      </c>
      <c r="U15" s="60">
        <v>68000</v>
      </c>
      <c r="V15" s="60">
        <v>72000</v>
      </c>
      <c r="W15" s="60">
        <v>76000</v>
      </c>
      <c r="X15" s="60">
        <v>80000</v>
      </c>
      <c r="Y15" s="60">
        <v>84000</v>
      </c>
      <c r="Z15" s="60">
        <v>88000</v>
      </c>
      <c r="AB15" s="320"/>
      <c r="AC15" s="53" t="s">
        <v>84</v>
      </c>
      <c r="AD15" s="60">
        <v>20300</v>
      </c>
      <c r="AE15" s="60">
        <v>26400</v>
      </c>
      <c r="AF15" s="60">
        <v>31700</v>
      </c>
      <c r="AG15" s="60">
        <v>38000</v>
      </c>
      <c r="AH15" s="14"/>
    </row>
    <row r="16" spans="1:34" x14ac:dyDescent="0.3">
      <c r="A16" s="320"/>
      <c r="B16" s="53" t="s">
        <v>85</v>
      </c>
      <c r="C16" s="60">
        <v>36500</v>
      </c>
      <c r="D16" s="60">
        <v>39000</v>
      </c>
      <c r="E16" s="60">
        <v>41500</v>
      </c>
      <c r="F16" s="60">
        <v>44000</v>
      </c>
      <c r="G16" s="60">
        <v>46500</v>
      </c>
      <c r="H16" s="60">
        <v>49000</v>
      </c>
      <c r="I16" s="60">
        <v>51500</v>
      </c>
      <c r="J16" s="14"/>
      <c r="K16" s="320"/>
      <c r="L16" s="53" t="s">
        <v>86</v>
      </c>
      <c r="M16" s="60">
        <v>21900</v>
      </c>
      <c r="N16" s="60">
        <v>28400</v>
      </c>
      <c r="O16" s="60">
        <v>34100</v>
      </c>
      <c r="P16" s="60">
        <v>40900</v>
      </c>
      <c r="Q16" s="17"/>
      <c r="R16" s="320"/>
      <c r="S16" s="53" t="s">
        <v>86</v>
      </c>
      <c r="T16" s="60">
        <v>68000</v>
      </c>
      <c r="U16" s="60">
        <v>72000</v>
      </c>
      <c r="V16" s="60">
        <v>76000</v>
      </c>
      <c r="W16" s="60">
        <v>80000</v>
      </c>
      <c r="X16" s="60">
        <v>84000</v>
      </c>
      <c r="Y16" s="60">
        <v>88000</v>
      </c>
      <c r="Z16" s="60">
        <v>92000</v>
      </c>
      <c r="AB16" s="320"/>
      <c r="AC16" s="53" t="s">
        <v>86</v>
      </c>
      <c r="AD16" s="60">
        <v>21900</v>
      </c>
      <c r="AE16" s="60">
        <v>28400</v>
      </c>
      <c r="AF16" s="60">
        <v>34100</v>
      </c>
      <c r="AG16" s="60">
        <v>40900</v>
      </c>
      <c r="AH16" s="14"/>
    </row>
    <row r="17" spans="1:34" x14ac:dyDescent="0.3">
      <c r="A17" s="320"/>
      <c r="B17" s="53" t="s">
        <v>87</v>
      </c>
      <c r="C17" s="60">
        <v>39000</v>
      </c>
      <c r="D17" s="60">
        <v>41500</v>
      </c>
      <c r="E17" s="60">
        <v>44000</v>
      </c>
      <c r="F17" s="60">
        <v>46500</v>
      </c>
      <c r="G17" s="60">
        <v>49000</v>
      </c>
      <c r="H17" s="60">
        <v>51500</v>
      </c>
      <c r="I17" s="60">
        <v>54000</v>
      </c>
      <c r="J17" s="14"/>
      <c r="K17" s="320"/>
      <c r="L17" s="53" t="s">
        <v>88</v>
      </c>
      <c r="M17" s="60">
        <v>23400</v>
      </c>
      <c r="N17" s="60">
        <v>30500</v>
      </c>
      <c r="O17" s="60">
        <v>36600</v>
      </c>
      <c r="P17" s="60">
        <v>43900</v>
      </c>
      <c r="Q17" s="17"/>
      <c r="R17" s="320"/>
      <c r="S17" s="53" t="s">
        <v>88</v>
      </c>
      <c r="T17" s="60">
        <v>72000</v>
      </c>
      <c r="U17" s="60">
        <v>76000</v>
      </c>
      <c r="V17" s="60">
        <v>80000</v>
      </c>
      <c r="W17" s="60">
        <v>84000</v>
      </c>
      <c r="X17" s="60">
        <v>88000</v>
      </c>
      <c r="Y17" s="60">
        <v>92000</v>
      </c>
      <c r="Z17" s="60">
        <v>96000</v>
      </c>
      <c r="AB17" s="320"/>
      <c r="AC17" s="53" t="s">
        <v>88</v>
      </c>
      <c r="AD17" s="60">
        <v>23400</v>
      </c>
      <c r="AE17" s="60">
        <v>30500</v>
      </c>
      <c r="AF17" s="60">
        <v>36600</v>
      </c>
      <c r="AG17" s="60">
        <v>43900</v>
      </c>
      <c r="AH17" s="14"/>
    </row>
    <row r="18" spans="1:34" x14ac:dyDescent="0.3">
      <c r="A18" s="320"/>
      <c r="B18" s="53" t="s">
        <v>89</v>
      </c>
      <c r="C18" s="60">
        <v>41500</v>
      </c>
      <c r="D18" s="60">
        <v>44000</v>
      </c>
      <c r="E18" s="60">
        <v>46500</v>
      </c>
      <c r="F18" s="60">
        <v>49000</v>
      </c>
      <c r="G18" s="60">
        <v>51500</v>
      </c>
      <c r="H18" s="60">
        <v>54000</v>
      </c>
      <c r="I18" s="60">
        <v>56500</v>
      </c>
      <c r="J18" s="14"/>
      <c r="K18" s="320"/>
      <c r="L18" s="53" t="s">
        <v>90</v>
      </c>
      <c r="M18" s="60">
        <v>25000</v>
      </c>
      <c r="N18" s="60">
        <v>32500</v>
      </c>
      <c r="O18" s="60">
        <v>39000</v>
      </c>
      <c r="P18" s="60">
        <v>46800</v>
      </c>
      <c r="Q18" s="17"/>
      <c r="R18" s="320"/>
      <c r="S18" s="53" t="s">
        <v>90</v>
      </c>
      <c r="T18" s="60">
        <v>76000</v>
      </c>
      <c r="U18" s="60">
        <v>80000</v>
      </c>
      <c r="V18" s="60">
        <v>84000</v>
      </c>
      <c r="W18" s="60">
        <v>88000</v>
      </c>
      <c r="X18" s="60">
        <v>92000</v>
      </c>
      <c r="Y18" s="60">
        <v>96000</v>
      </c>
      <c r="Z18" s="60">
        <v>100000</v>
      </c>
      <c r="AB18" s="320"/>
      <c r="AC18" s="53" t="s">
        <v>90</v>
      </c>
      <c r="AD18" s="60">
        <v>25000</v>
      </c>
      <c r="AE18" s="60">
        <v>32500</v>
      </c>
      <c r="AF18" s="60">
        <v>39000</v>
      </c>
      <c r="AG18" s="60">
        <v>46800</v>
      </c>
      <c r="AH18" s="14"/>
    </row>
    <row r="19" spans="1:34" x14ac:dyDescent="0.3">
      <c r="A19" s="320"/>
      <c r="B19" s="53" t="s">
        <v>91</v>
      </c>
      <c r="C19" s="60">
        <v>44000</v>
      </c>
      <c r="D19" s="60">
        <v>46500</v>
      </c>
      <c r="E19" s="60">
        <v>49000</v>
      </c>
      <c r="F19" s="60">
        <v>51500</v>
      </c>
      <c r="G19" s="60">
        <v>54000</v>
      </c>
      <c r="H19" s="60">
        <v>56500</v>
      </c>
      <c r="I19" s="60">
        <v>59000</v>
      </c>
      <c r="J19" s="14"/>
      <c r="K19" s="320"/>
      <c r="L19" s="53" t="s">
        <v>92</v>
      </c>
      <c r="M19" s="60">
        <v>26600</v>
      </c>
      <c r="N19" s="60">
        <v>34500</v>
      </c>
      <c r="O19" s="60">
        <v>41400</v>
      </c>
      <c r="P19" s="60">
        <v>49700</v>
      </c>
      <c r="Q19" s="17"/>
      <c r="R19" s="320"/>
      <c r="S19" s="53" t="s">
        <v>92</v>
      </c>
      <c r="T19" s="60">
        <v>80000</v>
      </c>
      <c r="U19" s="60">
        <v>84000</v>
      </c>
      <c r="V19" s="60">
        <v>88000</v>
      </c>
      <c r="W19" s="60">
        <v>92000</v>
      </c>
      <c r="X19" s="60">
        <v>96000</v>
      </c>
      <c r="Y19" s="60">
        <v>100000</v>
      </c>
      <c r="Z19" s="60">
        <v>104000</v>
      </c>
      <c r="AB19" s="320"/>
      <c r="AC19" s="53" t="s">
        <v>92</v>
      </c>
      <c r="AD19" s="60">
        <v>26600</v>
      </c>
      <c r="AE19" s="60">
        <v>34500</v>
      </c>
      <c r="AF19" s="60">
        <v>41400</v>
      </c>
      <c r="AG19" s="60">
        <v>49700</v>
      </c>
      <c r="AH19" s="14"/>
    </row>
    <row r="20" spans="1:34" x14ac:dyDescent="0.3">
      <c r="A20" s="320"/>
      <c r="B20" s="53" t="s">
        <v>93</v>
      </c>
      <c r="C20" s="60">
        <v>46500</v>
      </c>
      <c r="D20" s="60">
        <v>49000</v>
      </c>
      <c r="E20" s="60">
        <v>51500</v>
      </c>
      <c r="F20" s="60">
        <v>54000</v>
      </c>
      <c r="G20" s="60">
        <v>56500</v>
      </c>
      <c r="H20" s="60">
        <v>59000</v>
      </c>
      <c r="I20" s="60">
        <v>61500</v>
      </c>
      <c r="J20" s="14"/>
      <c r="K20" s="320"/>
      <c r="L20" s="53" t="s">
        <v>94</v>
      </c>
      <c r="M20" s="60">
        <v>28100</v>
      </c>
      <c r="N20" s="60">
        <v>36600</v>
      </c>
      <c r="O20" s="60">
        <v>43900</v>
      </c>
      <c r="P20" s="60">
        <v>52600</v>
      </c>
      <c r="Q20" s="17"/>
      <c r="R20" s="320"/>
      <c r="S20" s="53" t="s">
        <v>94</v>
      </c>
      <c r="T20" s="60">
        <v>84000</v>
      </c>
      <c r="U20" s="60">
        <v>88000</v>
      </c>
      <c r="V20" s="60">
        <v>92000</v>
      </c>
      <c r="W20" s="60">
        <v>96000</v>
      </c>
      <c r="X20" s="60">
        <v>100000</v>
      </c>
      <c r="Y20" s="60">
        <v>104000</v>
      </c>
      <c r="Z20" s="60">
        <v>108000</v>
      </c>
      <c r="AB20" s="320"/>
      <c r="AC20" s="53" t="s">
        <v>94</v>
      </c>
      <c r="AD20" s="60">
        <v>28100</v>
      </c>
      <c r="AE20" s="60">
        <v>36600</v>
      </c>
      <c r="AF20" s="60">
        <v>43900</v>
      </c>
      <c r="AG20" s="60">
        <v>52600</v>
      </c>
      <c r="AH20" s="14"/>
    </row>
    <row r="21" spans="1:34" x14ac:dyDescent="0.3">
      <c r="A21" s="320"/>
      <c r="B21" s="53" t="s">
        <v>95</v>
      </c>
      <c r="C21" s="60">
        <v>49000</v>
      </c>
      <c r="D21" s="60">
        <v>51500</v>
      </c>
      <c r="E21" s="60">
        <v>54000</v>
      </c>
      <c r="F21" s="60">
        <v>56500</v>
      </c>
      <c r="G21" s="60">
        <v>59000</v>
      </c>
      <c r="H21" s="60">
        <v>61500</v>
      </c>
      <c r="I21" s="60">
        <v>64000</v>
      </c>
      <c r="J21" s="14"/>
      <c r="K21" s="320"/>
      <c r="L21" s="53" t="s">
        <v>96</v>
      </c>
      <c r="M21" s="60">
        <v>29700</v>
      </c>
      <c r="N21" s="60">
        <v>38600</v>
      </c>
      <c r="O21" s="60">
        <v>46300</v>
      </c>
      <c r="P21" s="60">
        <v>55500</v>
      </c>
      <c r="Q21" s="17"/>
      <c r="R21" s="320"/>
      <c r="S21" s="53" t="s">
        <v>96</v>
      </c>
      <c r="T21" s="60">
        <v>88000</v>
      </c>
      <c r="U21" s="60">
        <v>92000</v>
      </c>
      <c r="V21" s="60">
        <v>96000</v>
      </c>
      <c r="W21" s="60">
        <v>100000</v>
      </c>
      <c r="X21" s="60">
        <v>104000</v>
      </c>
      <c r="Y21" s="60">
        <v>108000</v>
      </c>
      <c r="Z21" s="60">
        <v>112000</v>
      </c>
      <c r="AB21" s="320"/>
      <c r="AC21" s="53" t="s">
        <v>96</v>
      </c>
      <c r="AD21" s="60">
        <v>29700</v>
      </c>
      <c r="AE21" s="60">
        <v>38600</v>
      </c>
      <c r="AF21" s="60">
        <v>46300</v>
      </c>
      <c r="AG21" s="60">
        <v>55500</v>
      </c>
      <c r="AH21" s="14"/>
    </row>
    <row r="22" spans="1:34" x14ac:dyDescent="0.3">
      <c r="A22" s="320"/>
      <c r="B22" s="53" t="s">
        <v>97</v>
      </c>
      <c r="C22" s="60">
        <v>66500</v>
      </c>
      <c r="D22" s="60">
        <v>69000</v>
      </c>
      <c r="E22" s="60">
        <v>71500</v>
      </c>
      <c r="F22" s="60">
        <v>74000</v>
      </c>
      <c r="G22" s="60">
        <v>76500</v>
      </c>
      <c r="H22" s="60">
        <v>79000</v>
      </c>
      <c r="I22" s="60">
        <v>81500</v>
      </c>
      <c r="J22" s="14"/>
      <c r="K22" s="320"/>
      <c r="L22" s="53" t="s">
        <v>98</v>
      </c>
      <c r="M22" s="60">
        <v>40600</v>
      </c>
      <c r="N22" s="60">
        <v>52800</v>
      </c>
      <c r="O22" s="60">
        <v>63300</v>
      </c>
      <c r="P22" s="60">
        <v>76000</v>
      </c>
      <c r="Q22" s="17"/>
      <c r="R22" s="320"/>
      <c r="S22" s="53" t="s">
        <v>98</v>
      </c>
      <c r="T22" s="60">
        <v>107000</v>
      </c>
      <c r="U22" s="60">
        <v>111000</v>
      </c>
      <c r="V22" s="60">
        <v>115000</v>
      </c>
      <c r="W22" s="60">
        <v>119000</v>
      </c>
      <c r="X22" s="60">
        <v>123000</v>
      </c>
      <c r="Y22" s="60">
        <v>127000</v>
      </c>
      <c r="Z22" s="60">
        <v>131000</v>
      </c>
      <c r="AB22" s="320"/>
      <c r="AC22" s="53" t="s">
        <v>98</v>
      </c>
      <c r="AD22" s="60">
        <v>40600</v>
      </c>
      <c r="AE22" s="60">
        <v>52800</v>
      </c>
      <c r="AF22" s="60">
        <v>63300</v>
      </c>
      <c r="AG22" s="60">
        <v>76000</v>
      </c>
      <c r="AH22" s="14"/>
    </row>
    <row r="23" spans="1:34" x14ac:dyDescent="0.3">
      <c r="A23" s="320"/>
      <c r="B23" s="53" t="s">
        <v>99</v>
      </c>
      <c r="C23" s="60">
        <v>69000</v>
      </c>
      <c r="D23" s="60">
        <v>71500</v>
      </c>
      <c r="E23" s="60">
        <v>74000</v>
      </c>
      <c r="F23" s="60">
        <v>76500</v>
      </c>
      <c r="G23" s="60">
        <v>79000</v>
      </c>
      <c r="H23" s="60">
        <v>81500</v>
      </c>
      <c r="I23" s="60">
        <v>84000</v>
      </c>
      <c r="J23" s="14"/>
      <c r="K23" s="320"/>
      <c r="L23" s="53" t="s">
        <v>100</v>
      </c>
      <c r="M23" s="60">
        <v>42600</v>
      </c>
      <c r="N23" s="60">
        <v>55400</v>
      </c>
      <c r="O23" s="60">
        <v>66500</v>
      </c>
      <c r="P23" s="60">
        <v>79800</v>
      </c>
      <c r="Q23" s="17"/>
      <c r="R23" s="320"/>
      <c r="S23" s="53" t="s">
        <v>100</v>
      </c>
      <c r="T23" s="60">
        <v>111000</v>
      </c>
      <c r="U23" s="60">
        <v>115000</v>
      </c>
      <c r="V23" s="60">
        <v>119000</v>
      </c>
      <c r="W23" s="60">
        <v>123000</v>
      </c>
      <c r="X23" s="60">
        <v>127000</v>
      </c>
      <c r="Y23" s="60">
        <v>131000</v>
      </c>
      <c r="Z23" s="60">
        <v>135000</v>
      </c>
      <c r="AB23" s="320"/>
      <c r="AC23" s="53" t="s">
        <v>100</v>
      </c>
      <c r="AD23" s="60">
        <v>42600</v>
      </c>
      <c r="AE23" s="60">
        <v>55400</v>
      </c>
      <c r="AF23" s="60">
        <v>66500</v>
      </c>
      <c r="AG23" s="60">
        <v>79800</v>
      </c>
      <c r="AH23" s="14"/>
    </row>
    <row r="24" spans="1:34" x14ac:dyDescent="0.3">
      <c r="A24" s="320"/>
      <c r="B24" s="53" t="s">
        <v>101</v>
      </c>
      <c r="C24" s="60">
        <v>71500</v>
      </c>
      <c r="D24" s="60">
        <v>74000</v>
      </c>
      <c r="E24" s="60">
        <v>76500</v>
      </c>
      <c r="F24" s="60">
        <v>79000</v>
      </c>
      <c r="G24" s="60">
        <v>81500</v>
      </c>
      <c r="H24" s="60">
        <v>84000</v>
      </c>
      <c r="I24" s="60">
        <v>86500</v>
      </c>
      <c r="J24" s="14"/>
      <c r="K24" s="320"/>
      <c r="L24" s="53" t="s">
        <v>102</v>
      </c>
      <c r="M24" s="60">
        <v>44700</v>
      </c>
      <c r="N24" s="60">
        <v>58100</v>
      </c>
      <c r="O24" s="60">
        <v>69700</v>
      </c>
      <c r="P24" s="60">
        <v>83600</v>
      </c>
      <c r="Q24" s="17"/>
      <c r="R24" s="320"/>
      <c r="S24" s="53" t="s">
        <v>102</v>
      </c>
      <c r="T24" s="60">
        <v>115000</v>
      </c>
      <c r="U24" s="60">
        <v>119000</v>
      </c>
      <c r="V24" s="60">
        <v>123000</v>
      </c>
      <c r="W24" s="60">
        <v>127000</v>
      </c>
      <c r="X24" s="60">
        <v>131000</v>
      </c>
      <c r="Y24" s="60">
        <v>135000</v>
      </c>
      <c r="Z24" s="60">
        <v>139000</v>
      </c>
      <c r="AB24" s="320"/>
      <c r="AC24" s="53" t="s">
        <v>102</v>
      </c>
      <c r="AD24" s="60">
        <v>44700</v>
      </c>
      <c r="AE24" s="60">
        <v>58100</v>
      </c>
      <c r="AF24" s="60">
        <v>69700</v>
      </c>
      <c r="AG24" s="60">
        <v>83600</v>
      </c>
      <c r="AH24" s="14"/>
    </row>
    <row r="25" spans="1:34" x14ac:dyDescent="0.3">
      <c r="A25" s="320"/>
      <c r="B25" s="53" t="s">
        <v>103</v>
      </c>
      <c r="C25" s="60">
        <v>74000</v>
      </c>
      <c r="D25" s="60">
        <v>76500</v>
      </c>
      <c r="E25" s="60">
        <v>79000</v>
      </c>
      <c r="F25" s="60">
        <v>81500</v>
      </c>
      <c r="G25" s="60">
        <v>84000</v>
      </c>
      <c r="H25" s="60">
        <v>86500</v>
      </c>
      <c r="I25" s="60">
        <v>89000</v>
      </c>
      <c r="J25" s="14"/>
      <c r="K25" s="320"/>
      <c r="L25" s="53" t="s">
        <v>104</v>
      </c>
      <c r="M25" s="60">
        <v>46700</v>
      </c>
      <c r="N25" s="60">
        <v>60700</v>
      </c>
      <c r="O25" s="60">
        <v>72800</v>
      </c>
      <c r="P25" s="60">
        <v>87400</v>
      </c>
      <c r="Q25" s="18"/>
      <c r="R25" s="320"/>
      <c r="S25" s="53" t="s">
        <v>104</v>
      </c>
      <c r="T25" s="60">
        <v>119000</v>
      </c>
      <c r="U25" s="60">
        <v>123000</v>
      </c>
      <c r="V25" s="60">
        <v>127000</v>
      </c>
      <c r="W25" s="60">
        <v>131000</v>
      </c>
      <c r="X25" s="60">
        <v>135000</v>
      </c>
      <c r="Y25" s="60">
        <v>139000</v>
      </c>
      <c r="Z25" s="60">
        <v>143000</v>
      </c>
      <c r="AB25" s="320"/>
      <c r="AC25" s="53" t="s">
        <v>104</v>
      </c>
      <c r="AD25" s="60">
        <v>46700</v>
      </c>
      <c r="AE25" s="60">
        <v>60700</v>
      </c>
      <c r="AF25" s="60">
        <v>72800</v>
      </c>
      <c r="AG25" s="60">
        <v>87400</v>
      </c>
      <c r="AH25" s="14"/>
    </row>
    <row r="26" spans="1:34" x14ac:dyDescent="0.3">
      <c r="A26" s="320"/>
      <c r="B26" s="53" t="s">
        <v>105</v>
      </c>
      <c r="C26" s="60">
        <v>76500</v>
      </c>
      <c r="D26" s="60">
        <v>79000</v>
      </c>
      <c r="E26" s="60">
        <v>81500</v>
      </c>
      <c r="F26" s="60">
        <v>84000</v>
      </c>
      <c r="G26" s="60">
        <v>86500</v>
      </c>
      <c r="H26" s="60">
        <v>89000</v>
      </c>
      <c r="I26" s="60">
        <v>91500</v>
      </c>
      <c r="J26" s="14"/>
      <c r="K26" s="320"/>
      <c r="L26" s="53" t="s">
        <v>106</v>
      </c>
      <c r="M26" s="60">
        <v>48700</v>
      </c>
      <c r="N26" s="60">
        <v>63300</v>
      </c>
      <c r="O26" s="60">
        <v>76000</v>
      </c>
      <c r="P26" s="60">
        <v>91200</v>
      </c>
      <c r="Q26" s="18"/>
      <c r="R26" s="320"/>
      <c r="S26" s="53" t="s">
        <v>106</v>
      </c>
      <c r="T26" s="60">
        <v>123000</v>
      </c>
      <c r="U26" s="60">
        <v>127000</v>
      </c>
      <c r="V26" s="60">
        <v>131000</v>
      </c>
      <c r="W26" s="60">
        <v>135000</v>
      </c>
      <c r="X26" s="60">
        <v>139000</v>
      </c>
      <c r="Y26" s="60">
        <v>143000</v>
      </c>
      <c r="Z26" s="60">
        <v>147000</v>
      </c>
      <c r="AB26" s="320"/>
      <c r="AC26" s="53" t="s">
        <v>106</v>
      </c>
      <c r="AD26" s="60">
        <v>48700</v>
      </c>
      <c r="AE26" s="60">
        <v>63300</v>
      </c>
      <c r="AF26" s="60">
        <v>76000</v>
      </c>
      <c r="AG26" s="60">
        <v>91200</v>
      </c>
      <c r="AH26" s="14"/>
    </row>
    <row r="27" spans="1:34" x14ac:dyDescent="0.3">
      <c r="A27" s="320"/>
      <c r="B27" s="53" t="s">
        <v>107</v>
      </c>
      <c r="C27" s="60">
        <v>79000</v>
      </c>
      <c r="D27" s="60">
        <v>81500</v>
      </c>
      <c r="E27" s="60">
        <v>84000</v>
      </c>
      <c r="F27" s="60">
        <v>86500</v>
      </c>
      <c r="G27" s="60">
        <v>89000</v>
      </c>
      <c r="H27" s="60">
        <v>91500</v>
      </c>
      <c r="I27" s="60">
        <v>94000</v>
      </c>
      <c r="J27" s="14"/>
      <c r="K27" s="320"/>
      <c r="L27" s="53" t="s">
        <v>108</v>
      </c>
      <c r="M27" s="60">
        <v>50700</v>
      </c>
      <c r="N27" s="60">
        <v>66000</v>
      </c>
      <c r="O27" s="60">
        <v>79100</v>
      </c>
      <c r="P27" s="60">
        <v>95000</v>
      </c>
      <c r="Q27" s="18"/>
      <c r="R27" s="320"/>
      <c r="S27" s="53" t="s">
        <v>108</v>
      </c>
      <c r="T27" s="60">
        <v>127000</v>
      </c>
      <c r="U27" s="60">
        <v>131000</v>
      </c>
      <c r="V27" s="60">
        <v>135000</v>
      </c>
      <c r="W27" s="60">
        <v>139000</v>
      </c>
      <c r="X27" s="60">
        <v>143000</v>
      </c>
      <c r="Y27" s="60">
        <v>147000</v>
      </c>
      <c r="Z27" s="60">
        <v>151000</v>
      </c>
      <c r="AB27" s="320"/>
      <c r="AC27" s="53" t="s">
        <v>108</v>
      </c>
      <c r="AD27" s="60">
        <v>50700</v>
      </c>
      <c r="AE27" s="60">
        <v>66000</v>
      </c>
      <c r="AF27" s="60">
        <v>79100</v>
      </c>
      <c r="AG27" s="60">
        <v>95000</v>
      </c>
      <c r="AH27" s="14"/>
    </row>
    <row r="28" spans="1:34" x14ac:dyDescent="0.3">
      <c r="A28" s="320"/>
      <c r="B28" s="53" t="s">
        <v>109</v>
      </c>
      <c r="C28" s="60">
        <v>81500</v>
      </c>
      <c r="D28" s="60">
        <v>84000</v>
      </c>
      <c r="E28" s="60">
        <v>86500</v>
      </c>
      <c r="F28" s="60">
        <v>89000</v>
      </c>
      <c r="G28" s="60">
        <v>91500</v>
      </c>
      <c r="H28" s="60">
        <v>94000</v>
      </c>
      <c r="I28" s="60">
        <v>96500</v>
      </c>
      <c r="J28" s="14"/>
      <c r="K28" s="320"/>
      <c r="L28" s="53" t="s">
        <v>110</v>
      </c>
      <c r="M28" s="60">
        <v>52800</v>
      </c>
      <c r="N28" s="60">
        <v>68600</v>
      </c>
      <c r="O28" s="60">
        <v>82300</v>
      </c>
      <c r="P28" s="60">
        <v>98800</v>
      </c>
      <c r="Q28" s="18"/>
      <c r="R28" s="320"/>
      <c r="S28" s="53" t="s">
        <v>110</v>
      </c>
      <c r="T28" s="60">
        <v>131000</v>
      </c>
      <c r="U28" s="60">
        <v>135000</v>
      </c>
      <c r="V28" s="60">
        <v>139000</v>
      </c>
      <c r="W28" s="60">
        <v>143000</v>
      </c>
      <c r="X28" s="60">
        <v>147000</v>
      </c>
      <c r="Y28" s="60">
        <v>151000</v>
      </c>
      <c r="Z28" s="60">
        <v>155000</v>
      </c>
      <c r="AB28" s="320"/>
      <c r="AC28" s="53" t="s">
        <v>110</v>
      </c>
      <c r="AD28" s="60">
        <v>52800</v>
      </c>
      <c r="AE28" s="60">
        <v>68600</v>
      </c>
      <c r="AF28" s="60">
        <v>82300</v>
      </c>
      <c r="AG28" s="60">
        <v>98800</v>
      </c>
      <c r="AH28" s="14"/>
    </row>
    <row r="29" spans="1:34" x14ac:dyDescent="0.3">
      <c r="A29" s="320"/>
      <c r="B29" s="53" t="s">
        <v>111</v>
      </c>
      <c r="C29" s="60">
        <v>84000</v>
      </c>
      <c r="D29" s="60">
        <v>86500</v>
      </c>
      <c r="E29" s="60">
        <v>89000</v>
      </c>
      <c r="F29" s="60">
        <v>91500</v>
      </c>
      <c r="G29" s="60">
        <v>94000</v>
      </c>
      <c r="H29" s="60">
        <v>96500</v>
      </c>
      <c r="I29" s="60">
        <v>99000</v>
      </c>
      <c r="J29" s="14"/>
      <c r="K29" s="320"/>
      <c r="L29" s="53" t="s">
        <v>112</v>
      </c>
      <c r="M29" s="60">
        <v>54800</v>
      </c>
      <c r="N29" s="60">
        <v>71200</v>
      </c>
      <c r="O29" s="60">
        <v>85500</v>
      </c>
      <c r="P29" s="60">
        <v>102600</v>
      </c>
      <c r="Q29" s="18"/>
      <c r="R29" s="320"/>
      <c r="S29" s="53" t="s">
        <v>112</v>
      </c>
      <c r="T29" s="60">
        <v>135000</v>
      </c>
      <c r="U29" s="60">
        <v>139000</v>
      </c>
      <c r="V29" s="60">
        <v>143000</v>
      </c>
      <c r="W29" s="60">
        <v>147000</v>
      </c>
      <c r="X29" s="60">
        <v>151000</v>
      </c>
      <c r="Y29" s="60">
        <v>155000</v>
      </c>
      <c r="Z29" s="60">
        <v>159000</v>
      </c>
      <c r="AB29" s="320"/>
      <c r="AC29" s="53" t="s">
        <v>112</v>
      </c>
      <c r="AD29" s="60">
        <v>54800</v>
      </c>
      <c r="AE29" s="60">
        <v>71200</v>
      </c>
      <c r="AF29" s="60">
        <v>85500</v>
      </c>
      <c r="AG29" s="60">
        <v>102600</v>
      </c>
      <c r="AH29" s="14"/>
    </row>
    <row r="30" spans="1:34" x14ac:dyDescent="0.3">
      <c r="A30" s="320"/>
      <c r="B30" s="53" t="s">
        <v>113</v>
      </c>
      <c r="C30" s="60">
        <v>86500</v>
      </c>
      <c r="D30" s="60">
        <v>89000</v>
      </c>
      <c r="E30" s="60">
        <v>91500</v>
      </c>
      <c r="F30" s="60">
        <v>94000</v>
      </c>
      <c r="G30" s="60">
        <v>96500</v>
      </c>
      <c r="H30" s="60">
        <v>99000</v>
      </c>
      <c r="I30" s="60">
        <v>101500</v>
      </c>
      <c r="J30" s="14"/>
      <c r="K30" s="320"/>
      <c r="L30" s="53" t="s">
        <v>114</v>
      </c>
      <c r="M30" s="60">
        <v>56800</v>
      </c>
      <c r="N30" s="60">
        <v>73900</v>
      </c>
      <c r="O30" s="60">
        <v>88600</v>
      </c>
      <c r="P30" s="60">
        <v>106300</v>
      </c>
      <c r="Q30" s="18"/>
      <c r="R30" s="320"/>
      <c r="S30" s="53" t="s">
        <v>114</v>
      </c>
      <c r="T30" s="60">
        <v>139000</v>
      </c>
      <c r="U30" s="60">
        <v>143000</v>
      </c>
      <c r="V30" s="60">
        <v>147000</v>
      </c>
      <c r="W30" s="60">
        <v>151000</v>
      </c>
      <c r="X30" s="60">
        <v>155000</v>
      </c>
      <c r="Y30" s="60">
        <v>159000</v>
      </c>
      <c r="Z30" s="60">
        <v>163000</v>
      </c>
      <c r="AB30" s="320"/>
      <c r="AC30" s="53" t="s">
        <v>114</v>
      </c>
      <c r="AD30" s="60">
        <v>56800</v>
      </c>
      <c r="AE30" s="60">
        <v>73900</v>
      </c>
      <c r="AF30" s="60">
        <v>88600</v>
      </c>
      <c r="AG30" s="60">
        <v>106300</v>
      </c>
      <c r="AH30" s="14"/>
    </row>
    <row r="31" spans="1:34" x14ac:dyDescent="0.3">
      <c r="A31" s="320"/>
      <c r="B31" s="53" t="s">
        <v>115</v>
      </c>
      <c r="C31" s="60">
        <v>89000</v>
      </c>
      <c r="D31" s="60">
        <v>91500</v>
      </c>
      <c r="E31" s="60">
        <v>94000</v>
      </c>
      <c r="F31" s="60">
        <v>96500</v>
      </c>
      <c r="G31" s="60">
        <v>99000</v>
      </c>
      <c r="H31" s="60">
        <v>101500</v>
      </c>
      <c r="I31" s="60">
        <v>104000</v>
      </c>
      <c r="J31" s="14"/>
      <c r="K31" s="320"/>
      <c r="L31" s="53" t="s">
        <v>116</v>
      </c>
      <c r="M31" s="60">
        <v>58900</v>
      </c>
      <c r="N31" s="60">
        <v>76500</v>
      </c>
      <c r="O31" s="60">
        <v>91800</v>
      </c>
      <c r="P31" s="60">
        <v>110100</v>
      </c>
      <c r="Q31" s="18"/>
      <c r="R31" s="320"/>
      <c r="S31" s="53" t="s">
        <v>116</v>
      </c>
      <c r="T31" s="60">
        <v>143000</v>
      </c>
      <c r="U31" s="60">
        <v>147000</v>
      </c>
      <c r="V31" s="60">
        <v>151000</v>
      </c>
      <c r="W31" s="60">
        <v>155000</v>
      </c>
      <c r="X31" s="60">
        <v>159000</v>
      </c>
      <c r="Y31" s="60">
        <v>163000</v>
      </c>
      <c r="Z31" s="60">
        <v>167000</v>
      </c>
      <c r="AB31" s="320"/>
      <c r="AC31" s="53" t="s">
        <v>116</v>
      </c>
      <c r="AD31" s="60">
        <v>58900</v>
      </c>
      <c r="AE31" s="60">
        <v>76500</v>
      </c>
      <c r="AF31" s="60">
        <v>91800</v>
      </c>
      <c r="AG31" s="60">
        <v>110100</v>
      </c>
      <c r="AH31" s="14"/>
    </row>
    <row r="32" spans="1:34" ht="14.4" thickBot="1" x14ac:dyDescent="0.35">
      <c r="A32" s="15"/>
      <c r="B32" s="15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AB32" s="14"/>
      <c r="AC32" s="14"/>
      <c r="AD32" s="14"/>
      <c r="AE32" s="14"/>
      <c r="AF32" s="14"/>
      <c r="AG32" s="14"/>
      <c r="AH32" s="14"/>
    </row>
    <row r="33" spans="1:34" ht="13.8" customHeight="1" x14ac:dyDescent="0.3">
      <c r="A33" s="15"/>
      <c r="B33" s="15"/>
      <c r="C33" s="14"/>
      <c r="D33" s="14"/>
      <c r="E33" s="14"/>
      <c r="F33" s="14"/>
      <c r="G33" s="14"/>
      <c r="H33" s="14"/>
      <c r="I33" s="14"/>
      <c r="J33" s="14"/>
      <c r="K33" s="14"/>
      <c r="L33" s="325" t="s">
        <v>117</v>
      </c>
      <c r="M33" s="326"/>
      <c r="N33" s="326"/>
      <c r="O33" s="327"/>
      <c r="P33" s="334" t="s">
        <v>118</v>
      </c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41"/>
      <c r="AB33" s="52"/>
      <c r="AC33" s="325" t="s">
        <v>117</v>
      </c>
      <c r="AD33" s="326"/>
      <c r="AE33" s="326"/>
      <c r="AF33" s="327"/>
      <c r="AG33" s="334" t="s">
        <v>118</v>
      </c>
      <c r="AH33" s="14"/>
    </row>
    <row r="34" spans="1:34" ht="15" customHeight="1" x14ac:dyDescent="0.3">
      <c r="A34" s="15"/>
      <c r="B34" s="15"/>
      <c r="C34" s="14"/>
      <c r="D34" s="14"/>
      <c r="E34" s="14"/>
      <c r="F34" s="14"/>
      <c r="G34" s="14"/>
      <c r="H34" s="14"/>
      <c r="I34" s="14"/>
      <c r="J34" s="14"/>
      <c r="K34" s="14"/>
      <c r="L34" s="328"/>
      <c r="M34" s="329"/>
      <c r="N34" s="329"/>
      <c r="O34" s="330"/>
      <c r="P34" s="335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41"/>
      <c r="AB34" s="52"/>
      <c r="AC34" s="328"/>
      <c r="AD34" s="329"/>
      <c r="AE34" s="329"/>
      <c r="AF34" s="330"/>
      <c r="AG34" s="335"/>
      <c r="AH34" s="14"/>
    </row>
    <row r="35" spans="1:34" ht="14.4" customHeight="1" thickBot="1" x14ac:dyDescent="0.35">
      <c r="A35" s="15"/>
      <c r="B35" s="15"/>
      <c r="C35" s="14"/>
      <c r="D35" s="14"/>
      <c r="E35" s="14"/>
      <c r="F35" s="14"/>
      <c r="G35" s="14"/>
      <c r="H35" s="14"/>
      <c r="I35" s="14"/>
      <c r="J35" s="14"/>
      <c r="K35" s="14"/>
      <c r="L35" s="331"/>
      <c r="M35" s="332"/>
      <c r="N35" s="332"/>
      <c r="O35" s="333"/>
      <c r="P35" s="336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41"/>
      <c r="AB35" s="52"/>
      <c r="AC35" s="331"/>
      <c r="AD35" s="332"/>
      <c r="AE35" s="332"/>
      <c r="AF35" s="333"/>
      <c r="AG35" s="336"/>
      <c r="AH35" s="14"/>
    </row>
    <row r="36" spans="1:34" x14ac:dyDescent="0.3">
      <c r="A36" s="15"/>
      <c r="B36" s="15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B36" s="14"/>
      <c r="AC36" s="14"/>
      <c r="AD36" s="14"/>
      <c r="AE36" s="14"/>
      <c r="AF36" s="14"/>
      <c r="AG36" s="14"/>
      <c r="AH36" s="14"/>
    </row>
    <row r="37" spans="1:34" x14ac:dyDescent="0.3">
      <c r="A37" s="15"/>
      <c r="B37" s="15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B37" s="14"/>
      <c r="AC37" s="14"/>
      <c r="AD37" s="14"/>
      <c r="AE37" s="14"/>
      <c r="AF37" s="14"/>
      <c r="AG37" s="14"/>
      <c r="AH37" s="14"/>
    </row>
    <row r="38" spans="1:34" x14ac:dyDescent="0.3">
      <c r="A38" s="15"/>
      <c r="B38" s="15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B38" s="14"/>
      <c r="AC38" s="14"/>
      <c r="AD38" s="14"/>
      <c r="AE38" s="14"/>
      <c r="AF38" s="14"/>
      <c r="AG38" s="14"/>
      <c r="AH38" s="14"/>
    </row>
    <row r="39" spans="1:34" x14ac:dyDescent="0.3">
      <c r="A39" s="15"/>
      <c r="B39" s="15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B39" s="14"/>
      <c r="AC39" s="14"/>
      <c r="AD39" s="14"/>
      <c r="AE39" s="14"/>
      <c r="AF39" s="14"/>
      <c r="AG39" s="14"/>
      <c r="AH39" s="14"/>
    </row>
    <row r="40" spans="1:34" x14ac:dyDescent="0.3">
      <c r="A40" s="15"/>
      <c r="B40" s="15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B40" s="14"/>
      <c r="AC40" s="14"/>
      <c r="AD40" s="14"/>
      <c r="AE40" s="14"/>
      <c r="AF40" s="14"/>
      <c r="AG40" s="14"/>
      <c r="AH40" s="14"/>
    </row>
    <row r="41" spans="1:34" x14ac:dyDescent="0.3">
      <c r="A41" s="15"/>
      <c r="B41" s="15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B41" s="14"/>
      <c r="AC41" s="14"/>
      <c r="AD41" s="14"/>
      <c r="AE41" s="14"/>
      <c r="AF41" s="14"/>
      <c r="AG41" s="14"/>
      <c r="AH41" s="14"/>
    </row>
    <row r="42" spans="1:34" x14ac:dyDescent="0.3">
      <c r="A42" s="15"/>
      <c r="B42" s="15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B42" s="14"/>
      <c r="AC42" s="14"/>
      <c r="AD42" s="14"/>
      <c r="AE42" s="14"/>
      <c r="AF42" s="14"/>
      <c r="AG42" s="14"/>
      <c r="AH42" s="14"/>
    </row>
    <row r="43" spans="1:34" x14ac:dyDescent="0.3">
      <c r="A43" s="15"/>
      <c r="B43" s="15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B43" s="14"/>
      <c r="AC43" s="14"/>
      <c r="AD43" s="14"/>
      <c r="AE43" s="14"/>
      <c r="AF43" s="14"/>
      <c r="AG43" s="14"/>
      <c r="AH43" s="14"/>
    </row>
    <row r="44" spans="1:34" x14ac:dyDescent="0.3">
      <c r="A44" s="15"/>
      <c r="B44" s="15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B44" s="14"/>
      <c r="AC44" s="14"/>
      <c r="AD44" s="14"/>
      <c r="AE44" s="14"/>
      <c r="AF44" s="14"/>
      <c r="AG44" s="14"/>
      <c r="AH44" s="14"/>
    </row>
    <row r="45" spans="1:34" x14ac:dyDescent="0.3">
      <c r="A45" s="15"/>
      <c r="B45" s="15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B45" s="14"/>
      <c r="AC45" s="14"/>
      <c r="AD45" s="14"/>
      <c r="AE45" s="14"/>
      <c r="AF45" s="14"/>
      <c r="AG45" s="14"/>
      <c r="AH45" s="14"/>
    </row>
  </sheetData>
  <mergeCells count="20">
    <mergeCell ref="L33:O35"/>
    <mergeCell ref="P33:P35"/>
    <mergeCell ref="AC33:AF35"/>
    <mergeCell ref="AG33:AG35"/>
    <mergeCell ref="AC4:AG4"/>
    <mergeCell ref="S4:Z4"/>
    <mergeCell ref="R6:R31"/>
    <mergeCell ref="A6:A31"/>
    <mergeCell ref="K6:K31"/>
    <mergeCell ref="AB6:AB31"/>
    <mergeCell ref="A1:P1"/>
    <mergeCell ref="R1:AG1"/>
    <mergeCell ref="A2:P2"/>
    <mergeCell ref="R2:AG2"/>
    <mergeCell ref="B3:I3"/>
    <mergeCell ref="L3:P3"/>
    <mergeCell ref="AC3:AG3"/>
    <mergeCell ref="B4:I4"/>
    <mergeCell ref="L4:P4"/>
    <mergeCell ref="S3:Z3"/>
  </mergeCells>
  <pageMargins left="0.23622047244094491" right="0.23622047244094491" top="0.74803149606299213" bottom="0.74803149606299213" header="0.31496062992125984" footer="0.31496062992125984"/>
  <pageSetup paperSize="9" scale="74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4"/>
  <dimension ref="B3:D10"/>
  <sheetViews>
    <sheetView workbookViewId="0">
      <selection activeCell="H6" sqref="H6"/>
    </sheetView>
  </sheetViews>
  <sheetFormatPr defaultRowHeight="14.4" x14ac:dyDescent="0.3"/>
  <sheetData>
    <row r="3" spans="2:4" x14ac:dyDescent="0.3">
      <c r="B3" t="s">
        <v>0</v>
      </c>
      <c r="C3" t="e">
        <f>#REF!</f>
        <v>#REF!</v>
      </c>
      <c r="D3" t="e">
        <f>#REF!</f>
        <v>#REF!</v>
      </c>
    </row>
    <row r="4" spans="2:4" x14ac:dyDescent="0.3">
      <c r="B4" t="s">
        <v>2</v>
      </c>
      <c r="C4" t="e">
        <f>#REF!*1.5</f>
        <v>#REF!</v>
      </c>
      <c r="D4" t="e">
        <f>#REF!*1.5</f>
        <v>#REF!</v>
      </c>
    </row>
    <row r="8" spans="2:4" x14ac:dyDescent="0.3">
      <c r="C8" s="5" t="s">
        <v>3</v>
      </c>
    </row>
    <row r="9" spans="2:4" x14ac:dyDescent="0.3">
      <c r="C9" s="5" t="s">
        <v>4</v>
      </c>
    </row>
    <row r="10" spans="2:4" x14ac:dyDescent="0.3">
      <c r="C10" s="5" t="s">
        <v>5</v>
      </c>
    </row>
  </sheetData>
  <pageMargins left="0.7" right="0.7" top="0.75" bottom="0.75" header="0.3" footer="0.3"/>
  <pageSetup paperSize="9" firstPageNumber="2147483648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M D A A B Q S w M E F A A C A A g A l m I q W a 4 O K d C j A A A A 9 g A A A B I A H A B D b 2 5 m a W c v U G F j a 2 F n Z S 5 4 b W w g o h g A K K A U A A A A A A A A A A A A A A A A A A A A A A A A A A A A h Y + 9 D o I w G E V f h X S n L W U h 5 K M O r p I Y j c a 1 g Q q N U E x / L O / m 4 C P 5 C m I U d X O 8 5 5 7 h 3 v v 1 B o u x 7 6 K L N F Y N u k A J p i i S u h p q p Z s C e X e M M 7 T g s B b V S T Q y m m R t 8 9 H W B W q d O + e E h B B w S P F g G s I o T c i h X G 2 r V v Y C f W T 1 X 4 6 V t k 7 o S i I O + 9 c Y z n C S M p y y D F M g M 4 R S 6 a / A p r 3 P 9 g f C 0 n f O G 8 m N j z c 7 I H M E 8 v 7 A H 1 B L A w Q U A A I A C A C W Y i p Z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l m I q W S i K R 7 g O A A A A E Q A A A B M A H A B G b 3 J t d W x h c y 9 T Z W N 0 a W 9 u M S 5 t I K I Y A C i g F A A A A A A A A A A A A A A A A A A A A A A A A A A A A C t O T S 7 J z M 9 T C I b Q h t Y A U E s B A i 0 A F A A C A A g A l m I q W a 4 O K d C j A A A A 9 g A A A B I A A A A A A A A A A A A A A A A A A A A A A E N v b m Z p Z y 9 Q Y W N r Y W d l L n h t b F B L A Q I t A B Q A A g A I A J Z i K l k P y u m r p A A A A O k A A A A T A A A A A A A A A A A A A A A A A O 8 A A A B b Q 2 9 u d G V u d F 9 U e X B l c 1 0 u e G 1 s U E s B A i 0 A F A A C A A g A l m I q W S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M r a C y l a c k F G q 6 3 6 r o t 4 T 7 U A A A A A A g A A A A A A E G Y A A A A B A A A g A A A A y K C 5 s j U 2 o u V 3 a P E k E 5 9 d d 9 J T z w l M O C 5 J w A 6 1 b n i t d p U A A A A A D o A A A A A C A A A g A A A A R Q Y o 8 I 2 A D X g E m j R Z G v Y 1 G b L C K V d C F 6 x 2 x R o M i U I H i f 1 Q A A A A m 4 z 9 C 8 I w D L q / 3 n x k B l D 4 F c C 8 i u Z + P q G B E 4 d 0 Y u J I c H B k S e E 2 m A 6 7 I G T H 4 a H E w z T 9 / U Y 0 q 1 K h 8 b v T w Z s X Z y 6 F k S A G f e 0 s k K s y V r B v v 0 N Q c v J A A A A A + q r j D I 4 w J M 8 x u f k 1 f I L 1 F a F M l P t a R C x S s A S b c M P N o A u k h a d E K e Q U K h q 3 Y Y e O Y c f M 0 9 W 1 y J 6 c 1 D g Q y z 0 6 e 1 y r r A = = < / D a t a M a s h u p > 
</file>

<file path=customXml/itemProps1.xml><?xml version="1.0" encoding="utf-8"?>
<ds:datastoreItem xmlns:ds="http://schemas.openxmlformats.org/officeDocument/2006/customXml" ds:itemID="{EF7EC470-9D4B-440E-8B7D-CC73EB34313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</vt:i4>
      </vt:variant>
    </vt:vector>
  </HeadingPairs>
  <TitlesOfParts>
    <vt:vector size="7" baseType="lpstr">
      <vt:lpstr>ЦЕНЫ</vt:lpstr>
      <vt:lpstr>РАСЧЕТ COSTA</vt:lpstr>
      <vt:lpstr>РАСЧЕТ ONDA</vt:lpstr>
      <vt:lpstr>Лист1</vt:lpstr>
      <vt:lpstr>ПРАЙС</vt:lpstr>
      <vt:lpstr>Лист3</vt:lpstr>
      <vt:lpstr>'РАСЧЕТ ONDA'!Область_печати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Solovyeva</cp:lastModifiedBy>
  <cp:revision>3</cp:revision>
  <cp:lastPrinted>2024-11-15T12:28:40Z</cp:lastPrinted>
  <dcterms:created xsi:type="dcterms:W3CDTF">2015-06-05T18:19:34Z</dcterms:created>
  <dcterms:modified xsi:type="dcterms:W3CDTF">2024-12-06T11:55:04Z</dcterms:modified>
</cp:coreProperties>
</file>